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海玲\Documents\WXWork\1688850149408410\Cache\File\2022-10\"/>
    </mc:Choice>
  </mc:AlternateContent>
  <workbookProtection workbookAlgorithmName="SHA-512" workbookHashValue="w2uYgEPGPB+f5el8DpFKLk6kAZgxQBpDmpAuMAme+ObSik7dydbVWuSI3akZYiDPX6QcZeEqLOiiHV2ocJE42w==" workbookSaltValue="ns0KX+uhDAGnmq8iec1Muw==" workbookSpinCount="100000" lockStructure="1"/>
  <bookViews>
    <workbookView xWindow="0" yWindow="0" windowWidth="19200" windowHeight="7150" tabRatio="865" firstSheet="10" activeTab="15"/>
  </bookViews>
  <sheets>
    <sheet name="基本信息" sheetId="1" r:id="rId1"/>
    <sheet name="软性指标-行业环境（必填）" sheetId="2" r:id="rId2"/>
    <sheet name="软性指标-产品竞争力（必填）" sheetId="5" r:id="rId3"/>
    <sheet name="软性指标-团队管理情况（必填）" sheetId="10" r:id="rId4"/>
    <sheet name="软性指标-技术竞争力 (选填)" sheetId="12" r:id="rId5"/>
    <sheet name="软性指标对比表" sheetId="37" state="hidden" r:id="rId6"/>
    <sheet name="软性指标-风险管理（必填）" sheetId="13" r:id="rId7"/>
    <sheet name="财务报表-资产负债表" sheetId="39" r:id="rId8"/>
    <sheet name="财务报表-利润表" sheetId="38" r:id="rId9"/>
    <sheet name="财务报表-现金流量表-基金" sheetId="40" state="hidden" r:id="rId10"/>
    <sheet name="财务报表-现金流量表" sheetId="16" r:id="rId11"/>
    <sheet name="财务清单-主营业务构成" sheetId="17" r:id="rId12"/>
    <sheet name="财务清单-主要供应商明细" sheetId="19" r:id="rId13"/>
    <sheet name="财务清单-主要客户" sheetId="20" r:id="rId14"/>
    <sheet name="财务清单-产品毛利率分析表" sheetId="21" r:id="rId15"/>
    <sheet name="财务清单-应收账款明细" sheetId="22" r:id="rId16"/>
    <sheet name="法务清单-股权变动情况" sheetId="24" r:id="rId17"/>
    <sheet name="法务清单-组织架构图" sheetId="26" r:id="rId18"/>
    <sheet name="法务清单-长期股权投资" sheetId="27" r:id="rId19"/>
    <sheet name="法务清单-房屋建筑物" sheetId="28" r:id="rId20"/>
    <sheet name="法务清单-设备" sheetId="29" r:id="rId21"/>
    <sheet name="法务清单-土地" sheetId="30" r:id="rId22"/>
    <sheet name="法务清单-专利" sheetId="31" r:id="rId23"/>
    <sheet name="法务清单-商标" sheetId="32" r:id="rId24"/>
    <sheet name="法务清单-资质明细" sheetId="33" r:id="rId25"/>
    <sheet name="法务清单-担保明细" sheetId="34" r:id="rId26"/>
    <sheet name="法务清单-诉讼明细" sheetId="35" r:id="rId27"/>
    <sheet name="法务清单-关联方尽职调查" sheetId="36" r:id="rId28"/>
  </sheets>
  <externalReferences>
    <externalReference r:id="rId29"/>
    <externalReference r:id="rId30"/>
    <externalReference r:id="rId31"/>
  </externalReferences>
  <definedNames>
    <definedName name="_Fill" localSheetId="8" hidden="1">[1]eqpmad2!#REF!</definedName>
    <definedName name="_Fill" localSheetId="9" hidden="1">[1]eqpmad2!#REF!</definedName>
    <definedName name="_Fill" localSheetId="7" hidden="1">[1]eqpmad2!#REF!</definedName>
    <definedName name="_Fill" hidden="1">[1]eqpmad2!#REF!</definedName>
    <definedName name="_xlnm._FilterDatabase" localSheetId="8" hidden="1">'财务报表-利润表'!$A$4:$F$11</definedName>
    <definedName name="_xlnm._FilterDatabase" localSheetId="9" hidden="1">#REF!</definedName>
    <definedName name="_xlnm._FilterDatabase" localSheetId="25" hidden="1">'法务清单-担保明细'!$B$1:$J$23</definedName>
    <definedName name="_xlnm._FilterDatabase" hidden="1">#REF!</definedName>
    <definedName name="_Table1_In1" localSheetId="9" hidden="1">#REF!</definedName>
    <definedName name="_Table1_In1" hidden="1">#REF!</definedName>
    <definedName name="_Table2_Out" localSheetId="9" hidden="1">#REF!</definedName>
    <definedName name="_Table2_Out" hidden="1">#REF!</definedName>
    <definedName name="A、增长" localSheetId="8">#REF!</definedName>
    <definedName name="A、增长" localSheetId="7">#REF!</definedName>
    <definedName name="A、增长" localSheetId="6">'软性指标-风险管理（必填）'!#REF!</definedName>
    <definedName name="A、增长" localSheetId="4">'软性指标-技术竞争力 (选填)'!#REF!</definedName>
    <definedName name="A、增长" localSheetId="3">'软性指标-团队管理情况（必填）'!#REF!</definedName>
    <definedName name="A、增长">'软性指标-产品竞争力（必填）'!$AC$6:$AC$9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B、基本保持不变" localSheetId="8">#REF!</definedName>
    <definedName name="B、基本保持不变" localSheetId="7">#REF!</definedName>
    <definedName name="B、基本保持不变" localSheetId="6">'软性指标-风险管理（必填）'!#REF!</definedName>
    <definedName name="B、基本保持不变" localSheetId="4">'软性指标-技术竞争力 (选填)'!#REF!</definedName>
    <definedName name="B、基本保持不变" localSheetId="3">'软性指标-团队管理情况（必填）'!#REF!</definedName>
    <definedName name="B、基本保持不变">'软性指标-产品竞争力（必填）'!$AD$6:$AD$9</definedName>
    <definedName name="C、下滑" localSheetId="6">'软性指标-风险管理（必填）'!#REF!</definedName>
    <definedName name="C、下滑" localSheetId="4">'软性指标-技术竞争力 (选填)'!#REF!</definedName>
    <definedName name="C、下滑" localSheetId="3">'软性指标-团队管理情况（必填）'!#REF!</definedName>
    <definedName name="C、下滑">'软性指标-产品竞争力（必填）'!$AE$6:$AE$9</definedName>
    <definedName name="FCF" localSheetId="8"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localSheetId="9"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localSheetId="7"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localSheetId="8" hidden="1">{"'home'!$F$26","'home'!$A$1:$J$25"}</definedName>
    <definedName name="HTML_Control" localSheetId="9" hidden="1">{"'home'!$F$26","'home'!$A$1:$J$25"}</definedName>
    <definedName name="HTML_Control" localSheetId="7" hidden="1">{"'home'!$F$26","'home'!$A$1:$J$25"}</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localSheetId="8" hidden="1">{#N/A,#N/A,FALSE,"Aging Summary";#N/A,#N/A,FALSE,"Ratio Analysis";#N/A,#N/A,FALSE,"Test 120 Day Accts";#N/A,#N/A,FALSE,"Tickmarks"}</definedName>
    <definedName name="KK" localSheetId="9" hidden="1">{#N/A,#N/A,FALSE,"Aging Summary";#N/A,#N/A,FALSE,"Ratio Analysis";#N/A,#N/A,FALSE,"Test 120 Day Accts";#N/A,#N/A,FALSE,"Tickmarks"}</definedName>
    <definedName name="KK" localSheetId="7" hidden="1">{#N/A,#N/A,FALSE,"Aging Summary";#N/A,#N/A,FALSE,"Ratio Analysis";#N/A,#N/A,FALSE,"Test 120 Day Accts";#N/A,#N/A,FALSE,"Tickmarks"}</definedName>
    <definedName name="KK" hidden="1">{#N/A,#N/A,FALSE,"Aging Summary";#N/A,#N/A,FALSE,"Ratio Analysis";#N/A,#N/A,FALSE,"Test 120 Day Accts";#N/A,#N/A,FALSE,"Tickmarks"}</definedName>
    <definedName name="NEW" localSheetId="8"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localSheetId="9"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localSheetId="7"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sia." localSheetId="8"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9"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7"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localSheetId="8" hidden="1">{#N/A,#N/A,FALSE,"Contribution Analysis"}</definedName>
    <definedName name="wrn.contribution." localSheetId="9" hidden="1">{#N/A,#N/A,FALSE,"Contribution Analysis"}</definedName>
    <definedName name="wrn.contribution." localSheetId="7" hidden="1">{#N/A,#N/A,FALSE,"Contribution Analysis"}</definedName>
    <definedName name="wrn.contribution." hidden="1">{#N/A,#N/A,FALSE,"Contribution Analysis"}</definedName>
    <definedName name="wrn.Cover." localSheetId="8" hidden="1">{"coverall",#N/A,FALSE,"Definitions";"cover1",#N/A,FALSE,"Definitions";"cover2",#N/A,FALSE,"Definitions";"cover3",#N/A,FALSE,"Definitions";"cover4",#N/A,FALSE,"Definitions";"cover5",#N/A,FALSE,"Definitions";"blank",#N/A,FALSE,"Definitions"}</definedName>
    <definedName name="wrn.Cover." localSheetId="9" hidden="1">{"coverall",#N/A,FALSE,"Definitions";"cover1",#N/A,FALSE,"Definitions";"cover2",#N/A,FALSE,"Definitions";"cover3",#N/A,FALSE,"Definitions";"cover4",#N/A,FALSE,"Definitions";"cover5",#N/A,FALSE,"Definitions";"blank",#N/A,FALSE,"Definitions"}</definedName>
    <definedName name="wrn.Cover." localSheetId="7"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8" hidden="1">{"orixcsc",#N/A,FALSE,"ORIX CSC";"orixcsc2",#N/A,FALSE,"ORIX CSC"}</definedName>
    <definedName name="wrn.csc." localSheetId="9" hidden="1">{"orixcsc",#N/A,FALSE,"ORIX CSC";"orixcsc2",#N/A,FALSE,"ORIX CSC"}</definedName>
    <definedName name="wrn.csc." localSheetId="7" hidden="1">{"orixcsc",#N/A,FALSE,"ORIX CSC";"orixcsc2",#N/A,FALSE,"ORIX CSC"}</definedName>
    <definedName name="wrn.csc." hidden="1">{"orixcsc",#N/A,FALSE,"ORIX CSC";"orixcsc2",#N/A,FALSE,"ORIX CSC"}</definedName>
    <definedName name="wrn.csc2." localSheetId="8" hidden="1">{#N/A,#N/A,FALSE,"ORIX CSC"}</definedName>
    <definedName name="wrn.csc2." localSheetId="9" hidden="1">{#N/A,#N/A,FALSE,"ORIX CSC"}</definedName>
    <definedName name="wrn.csc2." localSheetId="7" hidden="1">{#N/A,#N/A,FALSE,"ORIX CSC"}</definedName>
    <definedName name="wrn.csc2." hidden="1">{#N/A,#N/A,FALSE,"ORIX CSC"}</definedName>
    <definedName name="wrn.dcf." localSheetId="8" hidden="1">{"mgmt forecast",#N/A,FALSE,"Mgmt Forecast";"dcf table",#N/A,FALSE,"Mgmt Forecast";"sensitivity",#N/A,FALSE,"Mgmt Forecast";"table inputs",#N/A,FALSE,"Mgmt Forecast";"calculations",#N/A,FALSE,"Mgmt Forecast"}</definedName>
    <definedName name="wrn.dcf." localSheetId="9"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ntire._.Model." localSheetId="8" hidden="1">{"Issues1",#N/A,FALSE,"Issues"}</definedName>
    <definedName name="wrn.Entire._.Model." localSheetId="9" hidden="1">{"Issues1",#N/A,FALSE,"Issues"}</definedName>
    <definedName name="wrn.Entire._.Model." localSheetId="7" hidden="1">{"Issues1",#N/A,FALSE,"Issues"}</definedName>
    <definedName name="wrn.Entire._.Model." hidden="1">{"Issues1",#N/A,FALSE,"Issues"}</definedName>
    <definedName name="wrn.Europe." localSheetId="8"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9"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7"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localSheetId="8" hidden="1">{"cover page",#N/A,TRUE,"Cover sheet";"Assumptions",#N/A,TRUE,"Main Sheet";"Growth Rates and Margins and Ratios",#N/A,TRUE,"Main Sheet";"Income Statement",#N/A,TRUE,"Main Sheet";"Balance Sheet",#N/A,TRUE,"Main Sheet";"Interest Schedule",#N/A,TRUE,"Main Sheet";"Cashflows",#N/A,TRUE,"Main Sheet"}</definedName>
    <definedName name="wrn.Full._.Print." localSheetId="9" hidden="1">{"cover page",#N/A,TRUE,"Cover sheet";"Assumptions",#N/A,TRUE,"Main Sheet";"Growth Rates and Margins and Ratios",#N/A,TRUE,"Main Sheet";"Income Statement",#N/A,TRUE,"Main Sheet";"Balance Sheet",#N/A,TRUE,"Main Sheet";"Interest Schedule",#N/A,TRUE,"Main Sheet";"Cashflows",#N/A,TRUE,"Main Sheet"}</definedName>
    <definedName name="wrn.Full._.Print." localSheetId="7" hidden="1">{"cover page",#N/A,TRUE,"Cover sheet";"Assumptions",#N/A,TRUE,"Main Sheet";"Growth Rates and Margins and Ratios",#N/A,TRUE,"Main Sheet";"Income Statement",#N/A,TRUE,"Main Sheet";"Balance Sheet",#N/A,TRUE,"Main Sheet";"Interest Schedule",#N/A,TRUE,"Main Sheet";"Cashflows",#N/A,TRUE,"Main Sheet"}</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localSheetId="8"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localSheetId="9"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localSheetId="7"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localSheetId="8" hidden="1">{"Multiple view",#N/A,FALSE,"GS Update Valuation";"NLG Merger view",#N/A,FALSE,"GS Update Valuation";"Dollar Merger view",#N/A,FALSE,"GS Update Valuation"}</definedName>
    <definedName name="wrn.Printout." localSheetId="9" hidden="1">{"Multiple view",#N/A,FALSE,"GS Update Valuation";"NLG Merger view",#N/A,FALSE,"GS Update Valuation";"Dollar Merger view",#N/A,FALSE,"GS Update Valuation"}</definedName>
    <definedName name="wrn.Printout." localSheetId="7" hidden="1">{"Multiple view",#N/A,FALSE,"GS Update Valuation";"NLG Merger view",#N/A,FALSE,"GS Update Valuation";"Dollar Merger view",#N/A,FALSE,"GS Update Valuation"}</definedName>
    <definedName name="wrn.Printout." hidden="1">{"Multiple view",#N/A,FALSE,"GS Update Valuation";"NLG Merger view",#N/A,FALSE,"GS Update Valuation";"Dollar Merger view",#N/A,FALSE,"GS Update Valuation"}</definedName>
    <definedName name="wrn.Singtel._.Model." localSheetId="8"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localSheetId="9"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localSheetId="7"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localSheetId="8" hidden="1">{"test2",#N/A,TRUE,"Prices"}</definedName>
    <definedName name="wrn.test." localSheetId="9" hidden="1">{"test2",#N/A,TRUE,"Prices"}</definedName>
    <definedName name="wrn.test." localSheetId="7" hidden="1">{"test2",#N/A,TRUE,"Prices"}</definedName>
    <definedName name="wrn.test." hidden="1">{"test2",#N/A,TRUE,"Prices"}</definedName>
    <definedName name="XRefCopy1" hidden="1">[2]detail!$E$243</definedName>
    <definedName name="XRefCopy2" localSheetId="8" hidden="1">#REF!</definedName>
    <definedName name="XRefCopy2" localSheetId="9" hidden="1">#REF!</definedName>
    <definedName name="XRefCopy2" localSheetId="7" hidden="1">#REF!</definedName>
    <definedName name="XRefCopy2" hidden="1">#REF!</definedName>
    <definedName name="XRefCopyRangeCount" hidden="1">2</definedName>
    <definedName name="XRefPaste1" localSheetId="8" hidden="1">#REF!</definedName>
    <definedName name="XRefPaste1" localSheetId="9" hidden="1">#REF!</definedName>
    <definedName name="XRefPaste1" localSheetId="7" hidden="1">#REF!</definedName>
    <definedName name="XRefPaste1" hidden="1">#REF!</definedName>
    <definedName name="XRefPaste2" hidden="1">[2]detail!$E$243</definedName>
    <definedName name="XRefPasteRangeCount" hidden="1">2</definedName>
    <definedName name="北交所">基本信息!$Y$21:$Y$39</definedName>
    <definedName name="北交所采矿业">基本信息!$Y$49:$Y$55</definedName>
    <definedName name="北交所电力、热力、燃气及水生产和供应业">基本信息!$Y$89:$Y$91</definedName>
    <definedName name="北交所房地产业">基本信息!$Y$122</definedName>
    <definedName name="北交所建筑业">基本信息!$Y$93:$Y$96</definedName>
    <definedName name="北交所交通运输、仓储和邮政业">基本信息!$Y$101:$Y$108</definedName>
    <definedName name="北交所教育">基本信息!$Y$139</definedName>
    <definedName name="北交所金融业">基本信息!$Y$117:$Y$120</definedName>
    <definedName name="北交所居民服务、修理和其他服务业">基本信息!$Y$135:$Y$137</definedName>
    <definedName name="北交所科学研究和技术服务业">基本信息!$Y$127:$Y$129</definedName>
    <definedName name="北交所农、林、牧、渔业">基本信息!$Y$43:$Y$47</definedName>
    <definedName name="北交所批发和零售业">基本信息!$Y$98:$Y$99</definedName>
    <definedName name="北交所水利、环境和公共设施管理业">基本信息!$Y$131:$Y$133</definedName>
    <definedName name="北交所卫生和社会工作">基本信息!$Y$141:$Y$142</definedName>
    <definedName name="北交所文化、体育和娱乐业">基本信息!$Y$144:$Y$148</definedName>
    <definedName name="北交所信息传输、软件和信息技术服务业">基本信息!$Y$113:$Y$115</definedName>
    <definedName name="北交所制造业">基本信息!$Y$57:$Y$87</definedName>
    <definedName name="北交所住宿和餐饮业">基本信息!$Y$110:$Y$111</definedName>
    <definedName name="北交所综合">基本信息!$Y$150</definedName>
    <definedName name="北交所租赁和商务服务业">基本信息!$Y$124:$Y$125</definedName>
    <definedName name="采矿业">基本信息!$T$22:$W$22</definedName>
    <definedName name="创业板">基本信息!$AA$21:$AA$39</definedName>
    <definedName name="创业板采矿业">基本信息!$AA$49:$AA$55</definedName>
    <definedName name="创业板电力、热力、燃气及水生产和供应业">基本信息!$AA$89:$AA$91</definedName>
    <definedName name="创业板房地产业">基本信息!$AA$122</definedName>
    <definedName name="创业板建筑业">基本信息!$AA$93:$AA$96</definedName>
    <definedName name="创业板交通运输、仓储和邮政业">基本信息!$AA$101:$AA$108</definedName>
    <definedName name="创业板教育">基本信息!$AA$139</definedName>
    <definedName name="创业板金融业">基本信息!$AA$117:$AA$120</definedName>
    <definedName name="创业板居民服务、修理和其他服务业">基本信息!$AA$135:$AA$137</definedName>
    <definedName name="创业板科学研究和技术服务业">基本信息!$AA$127:$AA$129</definedName>
    <definedName name="创业板农、林、牧、渔业">基本信息!$AA$43:$AA$47</definedName>
    <definedName name="创业板批发和零售业">基本信息!$AA$98:$AA$99</definedName>
    <definedName name="创业板水利、环境和公共设施管理业">基本信息!$AA$131:$AA$133</definedName>
    <definedName name="创业板卫生和社会工作">基本信息!$AA$141:$AA$142</definedName>
    <definedName name="创业板文化、体育和娱乐业">基本信息!$AA$144:$AA$148</definedName>
    <definedName name="创业板信息传输、软件和信息技术服务业">基本信息!$AA$113:$AA$115</definedName>
    <definedName name="创业板制造业">基本信息!$AA$57:$AA$87</definedName>
    <definedName name="创业板住宿和餐饮业">基本信息!$AA$110:$AA$111</definedName>
    <definedName name="创业板综合">基本信息!$AA$150</definedName>
    <definedName name="创业板租赁和商务服务业">基本信息!$AA$124:$AA$125</definedName>
    <definedName name="电力、热力、燃气及水生产和供应业" localSheetId="8">[3]基本信息!#REF!</definedName>
    <definedName name="电力、热力、燃气及水生产和供应业" localSheetId="7">[3]基本信息!#REF!</definedName>
    <definedName name="电力、热力、燃气及水生产和供应业">基本信息!$T$24:$W$24</definedName>
    <definedName name="房地产业">基本信息!$T$31:$W$31</definedName>
    <definedName name="港股">基本信息!$W$21:$W$33</definedName>
    <definedName name="港股必需性消费">基本信息!$W$76:$W$78</definedName>
    <definedName name="港股地产建筑业">基本信息!$W$47:$W$48</definedName>
    <definedName name="港股电讯业">基本信息!$W$58</definedName>
    <definedName name="港股非必需性消费">基本信息!$W$60:$W$66</definedName>
    <definedName name="港股工业">基本信息!$W$72:$W$74</definedName>
    <definedName name="港股公用事业">基本信息!$W$45</definedName>
    <definedName name="港股金融业">基本信息!$W$50:$W$52</definedName>
    <definedName name="港股能源业">基本信息!$W$80:$W$81</definedName>
    <definedName name="港股其他">基本信息!$W$86</definedName>
    <definedName name="港股消费品制造业">基本信息!$W$76:$W$81</definedName>
    <definedName name="港股消费者服务业">基本信息!$W$60:$W$65</definedName>
    <definedName name="港股医疗保健业">基本信息!$W$83:$W$84</definedName>
    <definedName name="港股原材料业">基本信息!$W$54:$W$56</definedName>
    <definedName name="港股资讯科技业">基本信息!$W$68:$W$70</definedName>
    <definedName name="港股综合企业">基本信息!$W$43</definedName>
    <definedName name="建筑业" localSheetId="8">[3]基本信息!#REF!</definedName>
    <definedName name="建筑业" localSheetId="7">[3]基本信息!#REF!</definedName>
    <definedName name="建筑业">基本信息!$T$25:$W$25</definedName>
    <definedName name="交通运输、仓储和邮政业">基本信息!$T$27:$W$27</definedName>
    <definedName name="教育">基本信息!$T$36:$W$36</definedName>
    <definedName name="金融业">基本信息!$T$30:$W$30</definedName>
    <definedName name="居民服务、修理和其他服务业">基本信息!$T$35:$W$35</definedName>
    <definedName name="科创板">基本信息!$Z$21:$Z$39</definedName>
    <definedName name="科创板采矿业">基本信息!$Z$49:$Z$55</definedName>
    <definedName name="科创板电力、热力、燃气及水生产和供应业">基本信息!$Z$89:$Z$91</definedName>
    <definedName name="科创板房地产业">基本信息!$Z$122</definedName>
    <definedName name="科创板建筑业">基本信息!$Z$93:$Z$96</definedName>
    <definedName name="科创板交通运输、仓储和邮政业">基本信息!$Z$101:$Z$108</definedName>
    <definedName name="科创板教育">基本信息!$Z$139</definedName>
    <definedName name="科创板金融业">基本信息!$Z$117:$Z$120</definedName>
    <definedName name="科创板居民服务、修理和其他服务业">基本信息!$Z$135:$Z$137</definedName>
    <definedName name="科创板科学研究和技术服务业">基本信息!$Z$127:$Z$129</definedName>
    <definedName name="科创板农、林、牧、渔业">基本信息!$Z$43:$Z$47</definedName>
    <definedName name="科创板批发和零售业">基本信息!$Z$98:$Z$99</definedName>
    <definedName name="科创板水利、环境和公共设施管理业">基本信息!$Z$131:$Z$133</definedName>
    <definedName name="科创板卫生和社会工作">基本信息!$Z$141:$Z$142</definedName>
    <definedName name="科创板文化、体育和娱乐业">基本信息!$Z$144:$Z$148</definedName>
    <definedName name="科创板信息传输、软件和信息技术服务业">基本信息!$Z$113:$Z$115</definedName>
    <definedName name="科创板制造业">基本信息!$Z$57:$Z$87</definedName>
    <definedName name="科创板住宿和餐饮业">基本信息!$Z$110:$Z$111</definedName>
    <definedName name="科创板综合">基本信息!$Z$150</definedName>
    <definedName name="科创板租赁和商务服务业">基本信息!$Z$124:$Z$125</definedName>
    <definedName name="科学研究和技术服务业">基本信息!$T$33:$W$33</definedName>
    <definedName name="纳斯达克">基本信息!$V$21:$V$31</definedName>
    <definedName name="纳斯达克电信业务">基本信息!$V$72</definedName>
    <definedName name="纳斯达克房地产">基本信息!$V$76</definedName>
    <definedName name="纳斯达克非日常生活消费品">基本信息!$V$51:$V$55</definedName>
    <definedName name="纳斯达克工业">基本信息!$V$47:$V$49</definedName>
    <definedName name="纳斯达克公用事业">基本信息!$V$74</definedName>
    <definedName name="纳斯达克金融">基本信息!$V$64:$V$66</definedName>
    <definedName name="纳斯达克能源">基本信息!$V$43</definedName>
    <definedName name="纳斯达克日常消费品">基本信息!$V$57:$V$59</definedName>
    <definedName name="纳斯达克信息技术">基本信息!$V$68:$V$70</definedName>
    <definedName name="纳斯达克医疗保健">基本信息!$V$61:$V$62</definedName>
    <definedName name="纳斯达克原材料">基本信息!$V$45</definedName>
    <definedName name="拟上市地点">基本信息!$R$21:$R$26</definedName>
    <definedName name="农、林、牧、渔业">基本信息!$T$21:$W$21</definedName>
    <definedName name="批发和零售业" localSheetId="8">[3]基本信息!#REF!</definedName>
    <definedName name="批发和零售业" localSheetId="7">[3]基本信息!#REF!</definedName>
    <definedName name="批发和零售业">基本信息!$T$26:$W$26</definedName>
    <definedName name="其他">基本信息!$W$86</definedName>
    <definedName name="区域股权市场">基本信息!$X$21:$X$39</definedName>
    <definedName name="区域股权市场采矿业">基本信息!$X$49:$X$55</definedName>
    <definedName name="区域股权市场电力、热力、燃气及水生产和供应业">基本信息!$X$89:$X$91</definedName>
    <definedName name="区域股权市场房地产业">基本信息!$X$122:$X$126</definedName>
    <definedName name="区域股权市场建筑业">基本信息!$X$93:$X$96</definedName>
    <definedName name="区域股权市场交通运输、仓储和邮政业">基本信息!$X$101:$X$108</definedName>
    <definedName name="区域股权市场教育">基本信息!$X$143:$X$148</definedName>
    <definedName name="区域股权市场金融业">基本信息!$X$117:$X$120</definedName>
    <definedName name="区域股权市场居民服务、修理和其他服务业">基本信息!$X$139:$X$141</definedName>
    <definedName name="区域股权市场科学研究和技术服务业">基本信息!$X$131:$X$133</definedName>
    <definedName name="区域股权市场农、林、牧、渔业">基本信息!$X$43:$X$47</definedName>
    <definedName name="区域股权市场批发和零售业">基本信息!$X$98:$X$99</definedName>
    <definedName name="区域股权市场水利、环境和公共设施管理业">基本信息!$X$135:$X$137</definedName>
    <definedName name="区域股权市场卫生和社会工作">基本信息!$X$150:$X$151</definedName>
    <definedName name="区域股权市场文化、体育和娱乐业">基本信息!$X$153:$X$157</definedName>
    <definedName name="区域股权市场信息传输、软件和信息技术服务业">基本信息!$X$113:$X$115</definedName>
    <definedName name="区域股权市场制造业">基本信息!$X$57:$X$87</definedName>
    <definedName name="区域股权市场住宿和餐饮业">基本信息!$X$110:$X$111</definedName>
    <definedName name="区域股权市场综合">基本信息!$X$159</definedName>
    <definedName name="区域股权市场租赁和商务服务业">基本信息!$X$128:$X$129</definedName>
    <definedName name="上海A股">基本信息!$S$21:$S$39</definedName>
    <definedName name="上海A股采矿业">基本信息!$S$49:$S$55</definedName>
    <definedName name="上海A股电力、热力、燃气及水生产和供应业">基本信息!$S$89:$S$91</definedName>
    <definedName name="上海A股房地产业">基本信息!$S$122</definedName>
    <definedName name="上海A股建筑业">基本信息!$S$93:$S$96</definedName>
    <definedName name="上海A股交通运输、仓储和邮政业">基本信息!$S$101:$S$108</definedName>
    <definedName name="上海A股教育">基本信息!$S$139</definedName>
    <definedName name="上海A股金融业">基本信息!$S$117:$S$120</definedName>
    <definedName name="上海A股居民服务、修理和其他服务业">基本信息!$S$135:$S$137</definedName>
    <definedName name="上海A股科学研究和技术服务业">基本信息!$S$127:$S$129</definedName>
    <definedName name="上海A股农、林、牧、渔业">基本信息!$S$43:$S$47</definedName>
    <definedName name="上海A股批发和零售业">基本信息!$S$98:$S$99</definedName>
    <definedName name="上海A股水利、环境和公共设施管理业">基本信息!$S$131:$S$133</definedName>
    <definedName name="上海A股卫生和社会工作">基本信息!$S$141:$S$142</definedName>
    <definedName name="上海A股卫生和社会工作业">基本信息!$S$141:$S$142</definedName>
    <definedName name="上海A股文化、体育和娱乐业">基本信息!$S$144:$S$148</definedName>
    <definedName name="上海A股信息传输、软件和信息技术服务业">基本信息!$S$113:$S$115</definedName>
    <definedName name="上海A股制造业">基本信息!$S$57:$S$87</definedName>
    <definedName name="上海A股住宿和餐饮业">基本信息!$S$110:$S$111</definedName>
    <definedName name="上海A股综合">基本信息!$S$150</definedName>
    <definedName name="上海A股租赁和商务服务业">基本信息!$S$124:$S$125</definedName>
    <definedName name="深圳A股">基本信息!$T$21:$T$39</definedName>
    <definedName name="深圳A股采矿业">基本信息!$T$49:$T$55</definedName>
    <definedName name="深圳A股电力、热力、燃气及水生产和供应业">基本信息!$T$89:$T$91</definedName>
    <definedName name="深圳A股房地产业">基本信息!$T$122</definedName>
    <definedName name="深圳A股建筑业">基本信息!$T$93:$T$96</definedName>
    <definedName name="深圳A股交通运输、仓储和邮政业">基本信息!$T$101:$T$108</definedName>
    <definedName name="深圳A股教育">基本信息!$T$139</definedName>
    <definedName name="深圳A股金融业">基本信息!$T$117:$T$120</definedName>
    <definedName name="深圳A股居民服务、修理和其他服务业">基本信息!$T$135:$T$137</definedName>
    <definedName name="深圳A股科学研究和技术服务业">基本信息!$T$127:$T$129</definedName>
    <definedName name="深圳A股农、林、牧、渔业">基本信息!$T$43:$T$47</definedName>
    <definedName name="深圳A股批发和零售业">基本信息!$T$98:$T$99</definedName>
    <definedName name="深圳A股水利、环境和公共设施管理业">基本信息!$T$131:$T$133</definedName>
    <definedName name="深圳A股卫生和社会工作">基本信息!$T$141:$T$142</definedName>
    <definedName name="深圳A股卫生和社会工作业">基本信息!$T$141:$T$142</definedName>
    <definedName name="深圳A股文化、体育和娱乐业">基本信息!$T$144:$T$148</definedName>
    <definedName name="深圳A股信息传输、软件和信息技术服务业">基本信息!$T$113:$T$115</definedName>
    <definedName name="深圳A股制造业">基本信息!$T$57:$T$87</definedName>
    <definedName name="深圳A股住宿和餐饮业">基本信息!$T$110:$T$111</definedName>
    <definedName name="深圳A股综合">基本信息!$T$150</definedName>
    <definedName name="深圳A股租赁和商务服务业">基本信息!$T$124:$T$125</definedName>
    <definedName name="水利、环境和公共设施管理业">基本信息!$T$34:$W$34</definedName>
    <definedName name="卫生和社会工作">基本信息!$T$37:$W$37</definedName>
    <definedName name="文化、体育和娱乐业">基本信息!$T$38:$W$38</definedName>
    <definedName name="新三板">基本信息!$U$21:$U$39</definedName>
    <definedName name="新三板采矿业">基本信息!$U$49:$U$55</definedName>
    <definedName name="新三板电力、热力、燃气及水生产和供应业">基本信息!$U$89:$U$91</definedName>
    <definedName name="新三板房地产业">基本信息!$U$122:$U$126</definedName>
    <definedName name="新三板或区域股权市场">基本信息!$U$21:$U$39</definedName>
    <definedName name="新三板或区域股权市场采矿业">基本信息!$U$49:$U$55</definedName>
    <definedName name="新三板或区域股权市场电力、热力、燃气及水生产和供应业">基本信息!$U$89:$U$91</definedName>
    <definedName name="新三板或区域股权市场房地产业">基本信息!$U$122:$U$126</definedName>
    <definedName name="新三板或区域股权市场建筑业">基本信息!$U$93:$U$96</definedName>
    <definedName name="新三板或区域股权市场交通运输、仓储和邮政业">基本信息!$U$101:$U$108</definedName>
    <definedName name="新三板或区域股权市场教育">基本信息!$U$143:$U$148</definedName>
    <definedName name="新三板或区域股权市场金融业">基本信息!$U$117:$U$120</definedName>
    <definedName name="新三板或区域股权市场居民服务、修理和其他服务业">基本信息!$U$139:$U$141</definedName>
    <definedName name="新三板或区域股权市场科学研究和技术服务业">基本信息!$U$131:$U$133</definedName>
    <definedName name="新三板或区域股权市场农、林、牧、渔业">基本信息!$U$43:$U$47</definedName>
    <definedName name="新三板或区域股权市场批发和零售业">基本信息!$U$98:$U$99</definedName>
    <definedName name="新三板或区域股权市场水利、环境和公共设施管理业">基本信息!$U$135:$U$137</definedName>
    <definedName name="新三板或区域股权市场卫生和社会工作">基本信息!$U$150:$U$151</definedName>
    <definedName name="新三板或区域股权市场文化、体育和娱乐业">基本信息!$U$153:$U$157</definedName>
    <definedName name="新三板或区域股权市场信息传输、软件和信息技术服务业">基本信息!$U$113:$U$115</definedName>
    <definedName name="新三板或区域股权市场制造业">基本信息!$U$57:$U$87</definedName>
    <definedName name="新三板或区域股权市场住宿和餐饮业">基本信息!$U$110:$U$111</definedName>
    <definedName name="新三板或区域股权市场综合">基本信息!$U$159</definedName>
    <definedName name="新三板或区域股权市场租赁和商务服务业">基本信息!$U$128:$U$129</definedName>
    <definedName name="新三板建筑业">基本信息!$U$93:$U$96</definedName>
    <definedName name="新三板交通运输、仓储和邮政业">基本信息!$U$101:$U$108</definedName>
    <definedName name="新三板教育">基本信息!$U$143:$U$148</definedName>
    <definedName name="新三板金融业">基本信息!$U$117:$U$120</definedName>
    <definedName name="新三板居民服务、修理和其他服务业">基本信息!$U$139:$U$141</definedName>
    <definedName name="新三板科学研究和技术服务业">基本信息!$U$131:$U$133</definedName>
    <definedName name="新三板农、林、牧、渔业">基本信息!$U$43:$U$47</definedName>
    <definedName name="新三板批发和零售业">基本信息!$U$98:$U$99</definedName>
    <definedName name="新三板水利、环境和公共设施管理业">基本信息!$U$135:$U$137</definedName>
    <definedName name="新三板卫生和社会工作">基本信息!$U$150:$U$151</definedName>
    <definedName name="新三板文化、体育和娱乐业">基本信息!$U$153:$U$157</definedName>
    <definedName name="新三板信息传输、软件和信息技术服务业">基本信息!$U$113:$U$115</definedName>
    <definedName name="新三板制造业">基本信息!$U$57:$U$87</definedName>
    <definedName name="新三板住宿和餐饮业">基本信息!$U$110:$U$111</definedName>
    <definedName name="新三板综合">基本信息!$U$159</definedName>
    <definedName name="新三板租赁和商务服务业">基本信息!$U$128:$U$129</definedName>
    <definedName name="信息传输、软件和信息技术服务业">基本信息!$T$29:$W$29</definedName>
    <definedName name="医疗保健业">基本信息!$W$83:$W$84</definedName>
    <definedName name="制造业" localSheetId="8">[3]基本信息!#REF!</definedName>
    <definedName name="制造业" localSheetId="7">[3]基本信息!#REF!</definedName>
    <definedName name="制造业">基本信息!$T$23:$W$23</definedName>
    <definedName name="住宿和餐饮业">基本信息!$T$28:$W$28</definedName>
    <definedName name="综合">基本信息!$T$39:$W$39</definedName>
    <definedName name="综合企业">基本信息!$W$22:$W$33</definedName>
    <definedName name="租赁和商务服务业">基本信息!$T$32:$W$32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39" l="1"/>
  <c r="F40" i="39" s="1"/>
  <c r="F39" i="39"/>
  <c r="J15" i="1" l="1"/>
  <c r="J14" i="1"/>
  <c r="J13" i="1"/>
  <c r="J12" i="1"/>
  <c r="J11" i="1"/>
  <c r="J10" i="1"/>
  <c r="J9" i="1"/>
  <c r="J8" i="1"/>
  <c r="J7" i="1"/>
  <c r="J6" i="1"/>
  <c r="J5" i="1"/>
  <c r="J4" i="1"/>
  <c r="J3" i="1"/>
  <c r="F3" i="39" l="1"/>
  <c r="B5" i="20"/>
  <c r="B5" i="19"/>
  <c r="D28" i="20"/>
  <c r="D22" i="20"/>
  <c r="D16" i="20"/>
  <c r="D10" i="20"/>
  <c r="D28" i="19"/>
  <c r="D22" i="19"/>
  <c r="D16" i="19"/>
  <c r="H40" i="36"/>
  <c r="G40" i="36"/>
  <c r="F40" i="36"/>
  <c r="E40" i="36"/>
  <c r="H34" i="36"/>
  <c r="G34" i="36"/>
  <c r="F34" i="36"/>
  <c r="E34" i="36"/>
  <c r="H28" i="36"/>
  <c r="G28" i="36"/>
  <c r="F28" i="36"/>
  <c r="E28" i="36"/>
  <c r="H22" i="36"/>
  <c r="G22" i="36"/>
  <c r="F22" i="36"/>
  <c r="E22" i="36"/>
  <c r="H16" i="36"/>
  <c r="G16" i="36"/>
  <c r="F16" i="36"/>
  <c r="E16" i="36"/>
  <c r="H10" i="36"/>
  <c r="G10" i="36"/>
  <c r="F10" i="36"/>
  <c r="E10" i="36"/>
  <c r="H4" i="36"/>
  <c r="G4" i="36"/>
  <c r="F4" i="36"/>
  <c r="E4" i="36"/>
  <c r="C22" i="24"/>
  <c r="D21" i="24"/>
  <c r="D20" i="24"/>
  <c r="D19" i="24"/>
  <c r="D18" i="24"/>
  <c r="D17" i="24"/>
  <c r="D22" i="24" s="1"/>
  <c r="C11" i="24"/>
  <c r="D6" i="24" s="1"/>
  <c r="D7" i="24"/>
  <c r="I12" i="22"/>
  <c r="J12" i="22" s="1"/>
  <c r="G12" i="22"/>
  <c r="E12" i="22"/>
  <c r="F12" i="22" s="1"/>
  <c r="C12" i="22"/>
  <c r="D11" i="22" s="1"/>
  <c r="J11" i="22"/>
  <c r="H11" i="22"/>
  <c r="F11" i="22"/>
  <c r="J10" i="22"/>
  <c r="H10" i="22"/>
  <c r="F10" i="22"/>
  <c r="D10" i="22"/>
  <c r="J9" i="22"/>
  <c r="H9" i="22"/>
  <c r="F9" i="22"/>
  <c r="J8" i="22"/>
  <c r="H8" i="22"/>
  <c r="F8" i="22"/>
  <c r="D8" i="22"/>
  <c r="J7" i="22"/>
  <c r="H7" i="22"/>
  <c r="H12" i="22" s="1"/>
  <c r="F7" i="22"/>
  <c r="J6" i="22"/>
  <c r="H6" i="22"/>
  <c r="F6" i="22"/>
  <c r="D6" i="22"/>
  <c r="G4" i="22"/>
  <c r="C4" i="22"/>
  <c r="M12" i="21"/>
  <c r="L12" i="21"/>
  <c r="K12" i="21"/>
  <c r="G12" i="21"/>
  <c r="F12" i="21"/>
  <c r="I12" i="21" s="1"/>
  <c r="E12" i="21"/>
  <c r="D12" i="21"/>
  <c r="C12" i="21"/>
  <c r="M11" i="21"/>
  <c r="I11" i="21"/>
  <c r="H11" i="21"/>
  <c r="J11" i="21" s="1"/>
  <c r="E11" i="21"/>
  <c r="M10" i="21"/>
  <c r="I10" i="21"/>
  <c r="H10" i="21"/>
  <c r="J10" i="21" s="1"/>
  <c r="E10" i="21"/>
  <c r="M9" i="21"/>
  <c r="J9" i="21"/>
  <c r="I9" i="21"/>
  <c r="H9" i="21"/>
  <c r="E9" i="21"/>
  <c r="M8" i="21"/>
  <c r="I8" i="21"/>
  <c r="H8" i="21"/>
  <c r="E8" i="21"/>
  <c r="J8" i="21" s="1"/>
  <c r="M7" i="21"/>
  <c r="J7" i="21"/>
  <c r="I7" i="21"/>
  <c r="H7" i="21"/>
  <c r="E7" i="21"/>
  <c r="M6" i="21"/>
  <c r="I6" i="21"/>
  <c r="H6" i="21"/>
  <c r="J6" i="21" s="1"/>
  <c r="E6" i="21"/>
  <c r="K4" i="21"/>
  <c r="F4" i="21"/>
  <c r="C4" i="21"/>
  <c r="D10" i="19"/>
  <c r="F5" i="17"/>
  <c r="E5" i="17"/>
  <c r="D5" i="17"/>
  <c r="C5" i="17"/>
  <c r="F56" i="16"/>
  <c r="E56" i="16"/>
  <c r="D56" i="16"/>
  <c r="C56" i="16"/>
  <c r="F51" i="16"/>
  <c r="F57" i="16" s="1"/>
  <c r="E51" i="16"/>
  <c r="E57" i="16" s="1"/>
  <c r="D51" i="16"/>
  <c r="D57" i="16" s="1"/>
  <c r="C51" i="16"/>
  <c r="C57" i="16" s="1"/>
  <c r="F43" i="16"/>
  <c r="E43" i="16"/>
  <c r="D43" i="16"/>
  <c r="C43" i="16"/>
  <c r="F37" i="16"/>
  <c r="F44" i="16" s="1"/>
  <c r="E37" i="16"/>
  <c r="E44" i="16" s="1"/>
  <c r="D37" i="16"/>
  <c r="D44" i="16" s="1"/>
  <c r="C37" i="16"/>
  <c r="C44" i="16" s="1"/>
  <c r="F29" i="16"/>
  <c r="E29" i="16"/>
  <c r="D29" i="16"/>
  <c r="C29" i="16"/>
  <c r="F19" i="16"/>
  <c r="F30" i="16" s="1"/>
  <c r="E19" i="16"/>
  <c r="E30" i="16" s="1"/>
  <c r="E59" i="16" s="1"/>
  <c r="D19" i="16"/>
  <c r="D30" i="16" s="1"/>
  <c r="D59" i="16" s="1"/>
  <c r="C19" i="16"/>
  <c r="C30" i="16" s="1"/>
  <c r="C59" i="16" s="1"/>
  <c r="F4" i="16"/>
  <c r="E4" i="16"/>
  <c r="D4" i="16"/>
  <c r="C4" i="16"/>
  <c r="E50" i="40"/>
  <c r="D50" i="40"/>
  <c r="C50" i="40"/>
  <c r="E49" i="40"/>
  <c r="D49" i="40"/>
  <c r="C49" i="40"/>
  <c r="E44" i="40"/>
  <c r="D44" i="40"/>
  <c r="C44" i="40"/>
  <c r="E37" i="40"/>
  <c r="D37" i="40"/>
  <c r="E36" i="40"/>
  <c r="D36" i="40"/>
  <c r="C36" i="40"/>
  <c r="E31" i="40"/>
  <c r="D31" i="40"/>
  <c r="C31" i="40"/>
  <c r="C37" i="40" s="1"/>
  <c r="E24" i="40"/>
  <c r="E52" i="40" s="1"/>
  <c r="E54" i="40" s="1"/>
  <c r="E23" i="40"/>
  <c r="D23" i="40"/>
  <c r="C23" i="40"/>
  <c r="E13" i="40"/>
  <c r="D13" i="40"/>
  <c r="D24" i="40" s="1"/>
  <c r="D52" i="40" s="1"/>
  <c r="D54" i="40" s="1"/>
  <c r="C13" i="40"/>
  <c r="C24" i="40" s="1"/>
  <c r="E3" i="40"/>
  <c r="D3" i="40"/>
  <c r="C3" i="40"/>
  <c r="F52" i="38"/>
  <c r="E52" i="38"/>
  <c r="D52" i="38"/>
  <c r="C52" i="38"/>
  <c r="F51" i="38"/>
  <c r="F42" i="38"/>
  <c r="E42" i="38"/>
  <c r="D42" i="38"/>
  <c r="C42" i="38"/>
  <c r="F37" i="38"/>
  <c r="E37" i="38"/>
  <c r="D37" i="38"/>
  <c r="D36" i="38" s="1"/>
  <c r="C37" i="38"/>
  <c r="C36" i="38" s="1"/>
  <c r="E36" i="38"/>
  <c r="E35" i="38" s="1"/>
  <c r="F35" i="38"/>
  <c r="C26" i="38"/>
  <c r="C28" i="38" s="1"/>
  <c r="F23" i="38"/>
  <c r="F26" i="38" s="1"/>
  <c r="F28" i="38" s="1"/>
  <c r="E23" i="38"/>
  <c r="E26" i="38" s="1"/>
  <c r="E28" i="38" s="1"/>
  <c r="D23" i="38"/>
  <c r="D26" i="38" s="1"/>
  <c r="D28" i="38" s="1"/>
  <c r="C23" i="38"/>
  <c r="F3" i="38"/>
  <c r="E3" i="38"/>
  <c r="D3" i="38"/>
  <c r="C3" i="38"/>
  <c r="C82" i="39"/>
  <c r="F80" i="39"/>
  <c r="F82" i="39" s="1"/>
  <c r="E80" i="39"/>
  <c r="E82" i="39" s="1"/>
  <c r="D80" i="39"/>
  <c r="D82" i="39" s="1"/>
  <c r="C80" i="39"/>
  <c r="F67" i="39"/>
  <c r="E67" i="39"/>
  <c r="D67" i="39"/>
  <c r="C67" i="39"/>
  <c r="F55" i="39"/>
  <c r="F68" i="39" s="1"/>
  <c r="F83" i="39" s="1"/>
  <c r="E55" i="39"/>
  <c r="E68" i="39" s="1"/>
  <c r="E83" i="39" s="1"/>
  <c r="D55" i="39"/>
  <c r="D68" i="39" s="1"/>
  <c r="D83" i="39" s="1"/>
  <c r="C55" i="39"/>
  <c r="C68" i="39" s="1"/>
  <c r="C83" i="39" s="1"/>
  <c r="E39" i="39"/>
  <c r="D39" i="39"/>
  <c r="C39" i="39"/>
  <c r="E19" i="39"/>
  <c r="E40" i="39" s="1"/>
  <c r="D19" i="39"/>
  <c r="D40" i="39" s="1"/>
  <c r="C19" i="39"/>
  <c r="C40" i="39" s="1"/>
  <c r="E3" i="39"/>
  <c r="D3" i="39"/>
  <c r="C3" i="39"/>
  <c r="H18" i="13"/>
  <c r="K18" i="13" s="1"/>
  <c r="G18" i="13"/>
  <c r="J18" i="13" s="1"/>
  <c r="F18" i="13"/>
  <c r="D18" i="13"/>
  <c r="C30" i="37"/>
  <c r="C28" i="37"/>
  <c r="C26" i="37"/>
  <c r="C25" i="37"/>
  <c r="F24" i="37"/>
  <c r="C24" i="37"/>
  <c r="C23" i="37"/>
  <c r="C22" i="37"/>
  <c r="C21" i="37"/>
  <c r="C20" i="37"/>
  <c r="C18" i="37"/>
  <c r="C17" i="37"/>
  <c r="C16" i="37"/>
  <c r="C15" i="37"/>
  <c r="C14" i="37"/>
  <c r="C13" i="37"/>
  <c r="C12" i="37"/>
  <c r="C11" i="37"/>
  <c r="C10" i="37"/>
  <c r="C9" i="37"/>
  <c r="C8" i="37"/>
  <c r="C7" i="37"/>
  <c r="C6" i="37"/>
  <c r="C5" i="37"/>
  <c r="C4" i="37"/>
  <c r="C3" i="37"/>
  <c r="C2" i="37"/>
  <c r="C1" i="37"/>
  <c r="H11" i="12"/>
  <c r="K11" i="12" s="1"/>
  <c r="G11" i="12"/>
  <c r="J11" i="12" s="1"/>
  <c r="F11" i="12"/>
  <c r="D11" i="12"/>
  <c r="H75" i="10"/>
  <c r="F75" i="10"/>
  <c r="H74" i="10"/>
  <c r="D74" i="10"/>
  <c r="H73" i="10"/>
  <c r="E73" i="10"/>
  <c r="D73" i="10"/>
  <c r="H72" i="10"/>
  <c r="E72" i="10"/>
  <c r="D72" i="10"/>
  <c r="H71" i="10"/>
  <c r="E71" i="10"/>
  <c r="D71" i="10"/>
  <c r="H70" i="10"/>
  <c r="D70" i="10"/>
  <c r="C68" i="10"/>
  <c r="H19" i="10"/>
  <c r="F19" i="10"/>
  <c r="H18" i="10"/>
  <c r="H17" i="10"/>
  <c r="H16" i="10"/>
  <c r="H15" i="10"/>
  <c r="H14" i="10"/>
  <c r="F10" i="10"/>
  <c r="H9" i="10" s="1"/>
  <c r="H8" i="10"/>
  <c r="H7" i="10"/>
  <c r="H6" i="10"/>
  <c r="H5" i="10"/>
  <c r="H29" i="5"/>
  <c r="K29" i="5" s="1"/>
  <c r="G29" i="5"/>
  <c r="J29" i="5" s="1"/>
  <c r="F29" i="5"/>
  <c r="E29" i="5"/>
  <c r="D29" i="5"/>
  <c r="H30" i="5" l="1"/>
  <c r="C19" i="37" s="1"/>
  <c r="H19" i="13"/>
  <c r="C29" i="37" s="1"/>
  <c r="E61" i="16"/>
  <c r="C61" i="16"/>
  <c r="D61" i="16"/>
  <c r="F85" i="39"/>
  <c r="F84" i="39" s="1"/>
  <c r="C57" i="38"/>
  <c r="C56" i="38" s="1"/>
  <c r="F59" i="16"/>
  <c r="F61" i="16" s="1"/>
  <c r="F57" i="38"/>
  <c r="F56" i="38" s="1"/>
  <c r="F50" i="38"/>
  <c r="D85" i="39"/>
  <c r="D84" i="39" s="1"/>
  <c r="C85" i="39"/>
  <c r="C84" i="39" s="1"/>
  <c r="C52" i="40"/>
  <c r="C54" i="40" s="1"/>
  <c r="H12" i="12"/>
  <c r="C27" i="37" s="1"/>
  <c r="D35" i="38"/>
  <c r="D51" i="38"/>
  <c r="E85" i="39"/>
  <c r="E84" i="39" s="1"/>
  <c r="D57" i="38"/>
  <c r="D56" i="38" s="1"/>
  <c r="D50" i="38"/>
  <c r="C35" i="38"/>
  <c r="C50" i="38" s="1"/>
  <c r="C51" i="38"/>
  <c r="E57" i="38"/>
  <c r="E56" i="38" s="1"/>
  <c r="E50" i="38"/>
  <c r="D8" i="24"/>
  <c r="D11" i="24" s="1"/>
  <c r="H10" i="10"/>
  <c r="D9" i="24"/>
  <c r="E51" i="38"/>
  <c r="D7" i="22"/>
  <c r="D12" i="22" s="1"/>
  <c r="D9" i="22"/>
  <c r="D10" i="24"/>
  <c r="H12" i="21"/>
  <c r="J12" i="21" s="1"/>
</calcChain>
</file>

<file path=xl/comments1.xml><?xml version="1.0" encoding="utf-8"?>
<comments xmlns="http://schemas.openxmlformats.org/spreadsheetml/2006/main">
  <authors>
    <author>Administrator</author>
    <author>作者</author>
    <author>姬莉</author>
  </authors>
  <commentList>
    <comment ref="B11" authorId="0" shapeId="0">
      <text>
        <r>
          <rPr>
            <sz val="8"/>
            <rFont val="宋体"/>
            <family val="3"/>
            <charset val="134"/>
          </rPr>
          <t xml:space="preserve">
该科目计量：以公允价值计量且其变动计入其他综合收益的应收票据和应收账款等</t>
        </r>
      </text>
    </comment>
    <comment ref="B13" authorId="0" shapeId="0">
      <text>
        <r>
          <rPr>
            <sz val="9"/>
            <rFont val="宋体"/>
            <family val="3"/>
            <charset val="134"/>
          </rPr>
          <t xml:space="preserve">
</t>
        </r>
        <r>
          <rPr>
            <sz val="8"/>
            <rFont val="宋体"/>
            <family val="3"/>
            <charset val="134"/>
          </rPr>
          <t>应根据“应收利息”“应收股利”
和“其他应收款”科目的期末余额合计数，减去“坏账准备”科目中相关坏账准备期末余额后的金额填列</t>
        </r>
      </text>
    </comment>
    <comment ref="B17" authorId="0" shapeId="0">
      <text>
        <r>
          <rPr>
            <sz val="9"/>
            <rFont val="宋体"/>
            <family val="3"/>
            <charset val="134"/>
          </rPr>
          <t xml:space="preserve">
自资产负债表日起一年内到期的长期债权投资的期末账面价值，在“一年内到期的非流动资产”项目反映</t>
        </r>
      </text>
    </comment>
    <comment ref="B18" authorId="0" shapeId="0">
      <text>
        <r>
          <rPr>
            <sz val="9"/>
            <rFont val="宋体"/>
            <family val="3"/>
            <charset val="134"/>
          </rPr>
          <t xml:space="preserve">
企业购入的以摊余成本计量的一年内到期的债权投资的期末账面价值，在“其他流动资产”项目反映</t>
        </r>
      </text>
    </comment>
    <comment ref="B21" authorId="0" shapeId="0">
      <text>
        <r>
          <rPr>
            <sz val="9"/>
            <rFont val="宋体"/>
            <family val="3"/>
            <charset val="134"/>
          </rPr>
          <t xml:space="preserve">
</t>
        </r>
        <r>
          <rPr>
            <sz val="8"/>
            <rFont val="宋体"/>
            <family val="3"/>
            <charset val="134"/>
          </rPr>
          <t>反映资产负债表日企业以摊余成本计
量的长期债权投资的期末账面价值</t>
        </r>
      </text>
    </comment>
    <comment ref="B22" authorId="0" shapeId="0">
      <text>
        <r>
          <rPr>
            <sz val="9"/>
            <rFont val="宋体"/>
            <family val="3"/>
            <charset val="134"/>
          </rPr>
          <t xml:space="preserve">
反映资产负债表日企业分类为以公允价值计量且其变动计入其他综合收益的长期债权投资的期末账面价值</t>
        </r>
      </text>
    </comment>
    <comment ref="B25" authorId="0" shapeId="0">
      <text>
        <r>
          <rPr>
            <sz val="9"/>
            <rFont val="宋体"/>
            <family val="3"/>
            <charset val="134"/>
          </rPr>
          <t xml:space="preserve">
</t>
        </r>
        <r>
          <rPr>
            <sz val="8"/>
            <rFont val="宋体"/>
            <family val="3"/>
            <charset val="134"/>
          </rPr>
          <t>反映资产负债表日企业指定为以公允价值计量且其变动计入其他综合收益的非交易性权益工具投资的期末账面价值</t>
        </r>
      </text>
    </comment>
    <comment ref="B26" authorId="0" shapeId="0">
      <text>
        <r>
          <rPr>
            <sz val="9"/>
            <rFont val="宋体"/>
            <family val="3"/>
            <charset val="134"/>
          </rPr>
          <t xml:space="preserve">
该科目计量（1）持有期超过1年的交易性金融资产（2)
</t>
        </r>
      </text>
    </comment>
    <comment ref="B28" authorId="1" shapeId="0">
      <text>
        <r>
          <rPr>
            <b/>
            <sz val="9"/>
            <rFont val="宋体"/>
            <family val="3"/>
            <charset val="134"/>
          </rPr>
          <t>固定资产：此处指固定资产期末净值。</t>
        </r>
        <r>
          <rPr>
            <sz val="9"/>
            <rFont val="宋体"/>
            <family val="3"/>
            <charset val="134"/>
          </rPr>
          <t xml:space="preserve">
</t>
        </r>
      </text>
    </comment>
    <comment ref="B32" authorId="0" shapeId="0">
      <text>
        <r>
          <rPr>
            <sz val="9"/>
            <rFont val="宋体"/>
            <family val="3"/>
            <charset val="134"/>
          </rPr>
          <t xml:space="preserve">
</t>
        </r>
        <r>
          <rPr>
            <sz val="8"/>
            <rFont val="宋体"/>
            <family val="3"/>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shapeId="0">
      <text>
        <r>
          <rPr>
            <b/>
            <sz val="9"/>
            <rFont val="宋体"/>
            <family val="3"/>
            <charset val="134"/>
          </rPr>
          <t>无形资产：此处指无形资产期末净值。</t>
        </r>
        <r>
          <rPr>
            <sz val="9"/>
            <rFont val="宋体"/>
            <family val="3"/>
            <charset val="134"/>
          </rPr>
          <t xml:space="preserve">
</t>
        </r>
      </text>
    </comment>
    <comment ref="B38" authorId="1" shapeId="0">
      <text>
        <r>
          <rPr>
            <b/>
            <sz val="9"/>
            <rFont val="宋体"/>
            <family val="3"/>
            <charset val="134"/>
          </rPr>
          <t xml:space="preserve">
其他非流动资产：此处应填写未在本会计报表内统计的所有非流动资产科目汇总金额。</t>
        </r>
        <r>
          <rPr>
            <sz val="9"/>
            <rFont val="宋体"/>
            <family val="3"/>
            <charset val="134"/>
          </rPr>
          <t xml:space="preserve">
</t>
        </r>
      </text>
    </comment>
    <comment ref="B46" authorId="0" shapeId="0">
      <text>
        <r>
          <rPr>
            <sz val="9"/>
            <rFont val="宋体"/>
            <family val="3"/>
            <charset val="134"/>
          </rPr>
          <t xml:space="preserve">
根据“应付账款”和“预付账款”科目所属的相关明细科目的期末贷方余额合计数填列。</t>
        </r>
      </text>
    </comment>
    <comment ref="B51" authorId="0" shapeId="0">
      <text>
        <r>
          <rPr>
            <sz val="9"/>
            <rFont val="宋体"/>
            <family val="3"/>
            <charset val="134"/>
          </rPr>
          <t xml:space="preserve">
应根据“应付利息”“应付股利”和“其他应付款”科目的期末余额合计数填列</t>
        </r>
      </text>
    </comment>
    <comment ref="B54" authorId="1" shapeId="0">
      <text>
        <r>
          <rPr>
            <b/>
            <sz val="9"/>
            <rFont val="宋体"/>
            <family val="3"/>
            <charset val="134"/>
          </rPr>
          <t>其他流动负债：此处应填写未在本会计报表内统计的所有流动负债科目汇总金额。</t>
        </r>
        <r>
          <rPr>
            <sz val="9"/>
            <rFont val="宋体"/>
            <family val="3"/>
            <charset val="134"/>
          </rPr>
          <t xml:space="preserve">
</t>
        </r>
      </text>
    </comment>
    <comment ref="B58" authorId="0" shapeId="0">
      <text>
        <r>
          <rPr>
            <sz val="9"/>
            <rFont val="宋体"/>
            <family val="3"/>
            <charset val="134"/>
          </rPr>
          <t xml:space="preserve">
对于资产负债表日企业发行的金融工具，分类为金融负债的，应在“应付债券”项目填列，对于优先股和永续债，还应在“应付债券”项目下的“优先股”项目和“永续债”项目分别填列</t>
        </r>
      </text>
    </comment>
    <comment ref="B62" authorId="0" shapeId="0">
      <text>
        <r>
          <rPr>
            <sz val="9"/>
            <rFont val="宋体"/>
            <family val="3"/>
            <charset val="134"/>
          </rPr>
          <t xml:space="preserve">
</t>
        </r>
        <r>
          <rPr>
            <sz val="8"/>
            <rFont val="宋体"/>
            <family val="3"/>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B63" authorId="0" shapeId="0">
      <text>
        <r>
          <rPr>
            <sz val="9"/>
            <rFont val="宋体"/>
            <family val="3"/>
            <charset val="134"/>
          </rPr>
          <t xml:space="preserve">
对贷款承诺、财务担保合同等项目计提的损失准备，应当在“预计负债”项目中填列</t>
        </r>
      </text>
    </comment>
    <comment ref="B64" authorId="0" shapeId="0">
      <text>
        <r>
          <rPr>
            <b/>
            <sz val="9"/>
            <rFont val="宋体"/>
            <family val="3"/>
            <charset val="134"/>
          </rPr>
          <t xml:space="preserve">
</t>
        </r>
        <r>
          <rPr>
            <sz val="9"/>
            <rFont val="宋体"/>
            <family val="3"/>
            <charset val="134"/>
          </rPr>
          <t xml:space="preserve">摊销期限只剩一年或不足一年的，或预计在一年内（含一年）进行摊销的部分，不得归类为流动负债，仍在该项目中填列，不转入“一年内到期的非流动负债”项目
</t>
        </r>
      </text>
    </comment>
    <comment ref="B66" authorId="1" shapeId="0">
      <text>
        <r>
          <rPr>
            <b/>
            <sz val="9"/>
            <rFont val="宋体"/>
            <family val="3"/>
            <charset val="134"/>
          </rPr>
          <t>其他非流动负债：此处应填写未在本会计报表内统计的所有非流动负债科目汇总金额。</t>
        </r>
        <r>
          <rPr>
            <sz val="9"/>
            <rFont val="宋体"/>
            <family val="3"/>
            <charset val="134"/>
          </rPr>
          <t xml:space="preserve">
</t>
        </r>
      </text>
    </comment>
    <comment ref="B70" authorId="2" shapeId="0">
      <text>
        <r>
          <rPr>
            <b/>
            <sz val="9"/>
            <rFont val="宋体"/>
            <family val="3"/>
            <charset val="134"/>
          </rPr>
          <t>所有者权益（或股东权益）：是指所有者向企业投入的资本总和。</t>
        </r>
        <r>
          <rPr>
            <sz val="9"/>
            <rFont val="宋体"/>
            <family val="3"/>
            <charset val="134"/>
          </rPr>
          <t xml:space="preserve">
</t>
        </r>
      </text>
    </comment>
    <comment ref="B71" authorId="0" shapeId="0">
      <text>
        <r>
          <rPr>
            <sz val="9"/>
            <rFont val="宋体"/>
            <family val="3"/>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77" authorId="0" shapeId="0">
      <text>
        <r>
          <rPr>
            <sz val="9"/>
            <rFont val="宋体"/>
            <family val="3"/>
            <charset val="134"/>
          </rPr>
          <t xml:space="preserve">
反映高危行业企业按国家规定提取的安全生产费的期末账面价值。该项目应根据“专项储备”科目的期末余额填列</t>
        </r>
      </text>
    </comment>
    <comment ref="B80" authorId="1" shapeId="0">
      <text>
        <r>
          <rPr>
            <b/>
            <sz val="9"/>
            <rFont val="宋体"/>
            <family val="3"/>
            <charset val="134"/>
          </rPr>
          <t>归属于母公司所有者权益合计：是指公司集团的所有者权益中归属于母公司所有者权益的部分。</t>
        </r>
        <r>
          <rPr>
            <sz val="9"/>
            <rFont val="宋体"/>
            <family val="3"/>
            <charset val="134"/>
          </rPr>
          <t xml:space="preserve">
</t>
        </r>
      </text>
    </comment>
    <comment ref="B81" authorId="1" shapeId="0">
      <text>
        <r>
          <rPr>
            <b/>
            <sz val="9"/>
            <rFont val="宋体"/>
            <family val="3"/>
            <charset val="134"/>
          </rPr>
          <t>少数股东权益：是指母公司以外的的人拥有的权益，此项针对合并报表企业，如果无少数股东权益或非合并报表企业，则填零。</t>
        </r>
      </text>
    </comment>
  </commentList>
</comments>
</file>

<file path=xl/comments2.xml><?xml version="1.0" encoding="utf-8"?>
<comments xmlns="http://schemas.openxmlformats.org/spreadsheetml/2006/main">
  <authors>
    <author>Administrator</author>
  </authors>
  <commentList>
    <comment ref="B17" authorId="0" shapeId="0">
      <text>
        <r>
          <rPr>
            <sz val="9"/>
            <rFont val="宋体"/>
            <family val="3"/>
            <charset val="134"/>
          </rPr>
          <t xml:space="preserve">
反映企业因转让等情形导致终止确认以摊余成本计量的金融资产而产生的利得或损失。</t>
        </r>
      </text>
    </comment>
    <comment ref="B20" authorId="0" shapeId="0">
      <text>
        <r>
          <rPr>
            <sz val="9"/>
            <rFont val="宋体"/>
            <family val="3"/>
            <charset val="134"/>
          </rPr>
          <t xml:space="preserve">
要求计提的各项金融工具信用减值准备所确认的信用损失</t>
        </r>
      </text>
    </comment>
    <comment ref="B22" authorId="0" shapeId="0">
      <text>
        <r>
          <rPr>
            <sz val="9"/>
            <rFont val="宋体"/>
            <family val="3"/>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shapeId="0">
      <text>
        <r>
          <rPr>
            <sz val="9"/>
            <rFont val="宋体"/>
            <family val="3"/>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shapeId="0">
      <text>
        <r>
          <rPr>
            <sz val="9"/>
            <rFont val="宋体"/>
            <family val="3"/>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shapeId="0">
      <text>
        <r>
          <rPr>
            <sz val="9"/>
            <rFont val="宋体"/>
            <family val="3"/>
            <charset val="134"/>
          </rPr>
          <t xml:space="preserve">
反映企业指定为以公允价值计量且其变动计入其他综合收益的非交易性权益工具投资发生的公允价值变动。</t>
        </r>
      </text>
    </comment>
    <comment ref="B41" authorId="0" shapeId="0">
      <text>
        <r>
          <rPr>
            <sz val="9"/>
            <rFont val="宋体"/>
            <family val="3"/>
            <charset val="134"/>
          </rPr>
          <t xml:space="preserve">
反映企业指定为以公允价值计量且其变动计入当期损益的金融负债，由企业自身信用风险变动引起的公允价值变动而计入其他综合收益的金额。</t>
        </r>
      </text>
    </comment>
    <comment ref="B44" authorId="0" shapeId="0">
      <text>
        <r>
          <rPr>
            <sz val="9"/>
            <rFont val="宋体"/>
            <family val="3"/>
            <charset val="134"/>
          </rPr>
          <t xml:space="preserve">
</t>
        </r>
        <r>
          <rPr>
            <sz val="8"/>
            <rFont val="宋体"/>
            <family val="3"/>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family val="3"/>
            <charset val="134"/>
          </rPr>
          <t>。</t>
        </r>
      </text>
    </comment>
    <comment ref="B45" authorId="0" shapeId="0">
      <text>
        <r>
          <rPr>
            <sz val="9"/>
            <rFont val="宋体"/>
            <family val="3"/>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shapeId="0">
      <text>
        <r>
          <rPr>
            <sz val="9"/>
            <rFont val="宋体"/>
            <family val="3"/>
            <charset val="134"/>
          </rPr>
          <t xml:space="preserve">
以公允价值计量且其变动计入其他综合收益的金融资产的损失准备</t>
        </r>
      </text>
    </comment>
    <comment ref="B47" authorId="0" shapeId="0">
      <text>
        <r>
          <rPr>
            <sz val="9"/>
            <rFont val="宋体"/>
            <family val="3"/>
            <charset val="134"/>
          </rPr>
          <t xml:space="preserve">
反映企业套期工具产生的利得或损失中属于套期有效的部分。该项目应根据“其他综合收益”科目下的“套期储备”明细科目的发生额分析填列</t>
        </r>
      </text>
    </comment>
    <comment ref="B49" authorId="0" shapeId="0">
      <text>
        <r>
          <rPr>
            <sz val="9"/>
            <rFont val="宋体"/>
            <family val="3"/>
            <charset val="134"/>
          </rPr>
          <t xml:space="preserve">
如果金额不为零，需要填写金额，参与到综合收益的计算
</t>
        </r>
      </text>
    </comment>
    <comment ref="B54" authorId="0" shapeId="0">
      <text>
        <r>
          <rPr>
            <sz val="9"/>
            <rFont val="宋体"/>
            <family val="3"/>
            <charset val="134"/>
          </rPr>
          <t xml:space="preserve">
如果有金额，请直接填写金额</t>
        </r>
      </text>
    </comment>
    <comment ref="B55" authorId="0" shapeId="0">
      <text>
        <r>
          <rPr>
            <sz val="9"/>
            <rFont val="宋体"/>
            <family val="3"/>
            <charset val="134"/>
          </rPr>
          <t xml:space="preserve">
如果有金额，请直接填写金额</t>
        </r>
      </text>
    </comment>
  </commentList>
</comments>
</file>

<file path=xl/sharedStrings.xml><?xml version="1.0" encoding="utf-8"?>
<sst xmlns="http://schemas.openxmlformats.org/spreadsheetml/2006/main" count="2664" uniqueCount="1082">
  <si>
    <t>企业基本信息填写页</t>
  </si>
  <si>
    <t>指标</t>
  </si>
  <si>
    <t>请填写</t>
  </si>
  <si>
    <t>注释</t>
  </si>
  <si>
    <r>
      <rPr>
        <sz val="11"/>
        <color theme="1"/>
        <rFont val="等线"/>
        <family val="3"/>
        <charset val="134"/>
      </rPr>
      <t>尽调基准日</t>
    </r>
    <r>
      <rPr>
        <sz val="11"/>
        <color rgb="FFFF0000"/>
        <rFont val="等线"/>
        <family val="3"/>
        <charset val="134"/>
      </rPr>
      <t>*</t>
    </r>
  </si>
  <si>
    <t>请点击选择</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</si>
  <si>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</si>
  <si>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</si>
  <si>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r>
      <rPr>
        <sz val="11"/>
        <color theme="1"/>
        <rFont val="等线"/>
        <family val="3"/>
        <charset val="134"/>
      </rPr>
      <t>企业类型</t>
    </r>
    <r>
      <rPr>
        <sz val="11"/>
        <color rgb="FFFF0000"/>
        <rFont val="等线"/>
        <family val="3"/>
        <charset val="134"/>
      </rPr>
      <t>*</t>
    </r>
  </si>
  <si>
    <r>
      <rPr>
        <sz val="11"/>
        <color theme="1"/>
        <rFont val="等线"/>
        <family val="3"/>
        <charset val="134"/>
      </rPr>
      <t>邮箱</t>
    </r>
    <r>
      <rPr>
        <sz val="11"/>
        <color rgb="FFFF0000"/>
        <rFont val="等线"/>
        <family val="3"/>
        <charset val="134"/>
      </rPr>
      <t>*</t>
    </r>
  </si>
  <si>
    <r>
      <rPr>
        <sz val="11"/>
        <color theme="1"/>
        <rFont val="等线"/>
        <family val="3"/>
        <charset val="134"/>
      </rPr>
      <t>成立日期</t>
    </r>
    <r>
      <rPr>
        <sz val="11"/>
        <color rgb="FFFF0000"/>
        <rFont val="等线"/>
        <family val="3"/>
        <charset val="134"/>
      </rPr>
      <t>*</t>
    </r>
  </si>
  <si>
    <t>例如：2018/7/31</t>
  </si>
  <si>
    <t>企业类型</t>
  </si>
  <si>
    <t>法定代表人</t>
  </si>
  <si>
    <t>个人独资</t>
  </si>
  <si>
    <t>注册资本</t>
  </si>
  <si>
    <t>万元</t>
  </si>
  <si>
    <t>合伙企业</t>
  </si>
  <si>
    <t>企业所在地</t>
  </si>
  <si>
    <t>有限责任公司</t>
  </si>
  <si>
    <t>详细地址</t>
  </si>
  <si>
    <t>股份有限公司</t>
  </si>
  <si>
    <t>登记机关</t>
  </si>
  <si>
    <r>
      <rPr>
        <sz val="11"/>
        <color theme="1"/>
        <rFont val="等线"/>
        <family val="3"/>
        <charset val="134"/>
      </rPr>
      <t>统一社会信用代码</t>
    </r>
    <r>
      <rPr>
        <sz val="11"/>
        <color rgb="FFFF0000"/>
        <rFont val="等线"/>
        <family val="3"/>
        <charset val="134"/>
      </rPr>
      <t>*</t>
    </r>
  </si>
  <si>
    <r>
      <rPr>
        <sz val="11"/>
        <color theme="1"/>
        <rFont val="等线"/>
        <family val="3"/>
        <charset val="134"/>
      </rPr>
      <t>公司主营业务概述</t>
    </r>
    <r>
      <rPr>
        <sz val="11"/>
        <color rgb="FFFF0000"/>
        <rFont val="等线"/>
        <family val="3"/>
        <charset val="134"/>
      </rPr>
      <t>*</t>
    </r>
  </si>
  <si>
    <t>100字以内，请描述公司产品或服务</t>
  </si>
  <si>
    <r>
      <rPr>
        <sz val="11"/>
        <color theme="1"/>
        <rFont val="等线"/>
        <family val="3"/>
        <charset val="134"/>
      </rPr>
      <t>产品是否已推广到市场</t>
    </r>
    <r>
      <rPr>
        <sz val="11"/>
        <color rgb="FFFF0000"/>
        <rFont val="等线"/>
        <family val="3"/>
        <charset val="134"/>
      </rPr>
      <t>*</t>
    </r>
  </si>
  <si>
    <t>产品应用领域（行业）</t>
  </si>
  <si>
    <t>如：政府、金融、通讯、电力、石油、石化、医疗、军工、交通、科研等行业</t>
  </si>
  <si>
    <t>产品销售范围</t>
  </si>
  <si>
    <t>如：河北省、湖南省等</t>
  </si>
  <si>
    <t>产品目标销售范围</t>
  </si>
  <si>
    <t>如：华北地区、全国、全球等</t>
  </si>
  <si>
    <r>
      <rPr>
        <sz val="11"/>
        <color theme="1"/>
        <rFont val="等线"/>
        <family val="3"/>
        <charset val="134"/>
      </rPr>
      <t>拟上市地点</t>
    </r>
    <r>
      <rPr>
        <sz val="11"/>
        <color rgb="FFFF0000"/>
        <rFont val="等线"/>
        <family val="3"/>
        <charset val="134"/>
      </rPr>
      <t>*</t>
    </r>
  </si>
  <si>
    <t>拟上市地点</t>
  </si>
  <si>
    <t>上海A股</t>
  </si>
  <si>
    <t>深圳A股</t>
  </si>
  <si>
    <t>新三板</t>
  </si>
  <si>
    <t>纳斯达克</t>
  </si>
  <si>
    <t>港股</t>
  </si>
  <si>
    <t>区域股权市场</t>
  </si>
  <si>
    <r>
      <rPr>
        <sz val="11"/>
        <color theme="1"/>
        <rFont val="等线"/>
        <family val="3"/>
        <charset val="134"/>
      </rPr>
      <t>所属一级行业</t>
    </r>
    <r>
      <rPr>
        <sz val="11"/>
        <color rgb="FFFF0000"/>
        <rFont val="等线"/>
        <family val="3"/>
        <charset val="134"/>
      </rPr>
      <t>*</t>
    </r>
  </si>
  <si>
    <t>农、林、牧、渔业</t>
  </si>
  <si>
    <t>能源</t>
  </si>
  <si>
    <t>综合企业</t>
  </si>
  <si>
    <r>
      <rPr>
        <sz val="11"/>
        <color theme="1"/>
        <rFont val="等线"/>
        <family val="3"/>
        <charset val="134"/>
      </rPr>
      <t>所属二级行业</t>
    </r>
    <r>
      <rPr>
        <sz val="11"/>
        <color rgb="FFFF0000"/>
        <rFont val="等线"/>
        <family val="3"/>
        <charset val="134"/>
      </rPr>
      <t>*</t>
    </r>
  </si>
  <si>
    <t>采矿业</t>
  </si>
  <si>
    <t>原材料</t>
  </si>
  <si>
    <t>公用事业</t>
  </si>
  <si>
    <t>尽调目的</t>
  </si>
  <si>
    <t>制造业</t>
  </si>
  <si>
    <t>工业</t>
  </si>
  <si>
    <t>地产建筑业</t>
  </si>
  <si>
    <t>填写人与受评企业关系</t>
  </si>
  <si>
    <t>电力、热力、燃气及水生产和供应业</t>
  </si>
  <si>
    <t>非日常生活消费品</t>
  </si>
  <si>
    <t>金融业</t>
  </si>
  <si>
    <t>填表人姓名</t>
  </si>
  <si>
    <t>请填写填表人信息及联系方式，如表格中信息填写有误或估值结果异常，我们会尽快与您联系。</t>
  </si>
  <si>
    <t>建筑业</t>
  </si>
  <si>
    <t>日常消费品</t>
  </si>
  <si>
    <t>原材料业</t>
  </si>
  <si>
    <t>填表人联系方式</t>
  </si>
  <si>
    <t>批发和零售业</t>
  </si>
  <si>
    <t>医疗保健</t>
  </si>
  <si>
    <t>电讯业</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</si>
  <si>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</si>
  <si>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交通运输、仓储和邮政业</t>
  </si>
  <si>
    <t>金融</t>
  </si>
  <si>
    <t>非必需性消费</t>
  </si>
  <si>
    <t>住宿和餐饮业</t>
  </si>
  <si>
    <t>信息技术</t>
  </si>
  <si>
    <t>资讯科技业</t>
  </si>
  <si>
    <t>信息传输、软件和信息技术服务业</t>
  </si>
  <si>
    <t>电信业务</t>
  </si>
  <si>
    <t>必需性消费</t>
  </si>
  <si>
    <t>房地产业</t>
  </si>
  <si>
    <t>房地产</t>
  </si>
  <si>
    <t>能源业</t>
  </si>
  <si>
    <t>租赁和商务服务业</t>
  </si>
  <si>
    <t>医疗保健业</t>
  </si>
  <si>
    <t>科学研究和技术服务业</t>
  </si>
  <si>
    <t>其他</t>
  </si>
  <si>
    <t>水利、环境和公共设施管理业</t>
  </si>
  <si>
    <t>居民服务、修理和其他服务业</t>
  </si>
  <si>
    <t>教育</t>
  </si>
  <si>
    <t>卫生和社会工作</t>
  </si>
  <si>
    <t>文化、体育和娱乐业</t>
  </si>
  <si>
    <t>综合</t>
  </si>
  <si>
    <t>上海A股农、林、牧、渔业</t>
  </si>
  <si>
    <t>深圳A股农、林、牧、渔业</t>
  </si>
  <si>
    <t>新三板农、林、牧、渔业</t>
  </si>
  <si>
    <t>纳斯达克能源</t>
  </si>
  <si>
    <t>港股综合企业</t>
  </si>
  <si>
    <t>区域股权市场农、林、牧、渔业</t>
  </si>
  <si>
    <t>农业</t>
  </si>
  <si>
    <t>能源Ⅱ</t>
  </si>
  <si>
    <t>综合企业Ⅱ</t>
  </si>
  <si>
    <t>林业</t>
  </si>
  <si>
    <t>纳斯达克原材料</t>
  </si>
  <si>
    <t>港股公用事业</t>
  </si>
  <si>
    <t>畜牧业</t>
  </si>
  <si>
    <t>原材料Ⅱ</t>
  </si>
  <si>
    <t>公用事业Ⅱ</t>
  </si>
  <si>
    <t>渔业</t>
  </si>
  <si>
    <t>纳斯达克工业</t>
  </si>
  <si>
    <t>港股地产建筑业</t>
  </si>
  <si>
    <t>农、林、牧、渔服务业</t>
  </si>
  <si>
    <t>资本品</t>
  </si>
  <si>
    <t>地产</t>
  </si>
  <si>
    <t>上海A股采矿业</t>
  </si>
  <si>
    <t>深圳A股采矿业</t>
  </si>
  <si>
    <t>新三板采矿业</t>
  </si>
  <si>
    <t>商业和专业服务</t>
  </si>
  <si>
    <t>建筑</t>
  </si>
  <si>
    <t>区域股权市场采矿业</t>
  </si>
  <si>
    <t>煤炭开采和洗选业</t>
  </si>
  <si>
    <t>运输</t>
  </si>
  <si>
    <t>港股金融业</t>
  </si>
  <si>
    <t>石油和天然气开采业</t>
  </si>
  <si>
    <t>纳斯达克非日常生活消费品</t>
  </si>
  <si>
    <t>银行</t>
  </si>
  <si>
    <t>黑色金属矿采选业</t>
  </si>
  <si>
    <t>汽车与汽车零部件</t>
  </si>
  <si>
    <t>保险</t>
  </si>
  <si>
    <t>有色金属矿采选业</t>
  </si>
  <si>
    <t>耐用消费品与服装</t>
  </si>
  <si>
    <t>其他金融</t>
  </si>
  <si>
    <t>非金属矿采选业</t>
  </si>
  <si>
    <t>消费者服务</t>
  </si>
  <si>
    <t>港股原材料业</t>
  </si>
  <si>
    <t>开采辅助活动</t>
  </si>
  <si>
    <t>媒体</t>
  </si>
  <si>
    <t>其他采矿业</t>
  </si>
  <si>
    <t>零售业</t>
  </si>
  <si>
    <t>一般金属及矿石</t>
  </si>
  <si>
    <t>上海A股制造业</t>
  </si>
  <si>
    <t>深圳A股制造业</t>
  </si>
  <si>
    <t>新三板制造业</t>
  </si>
  <si>
    <t>纳斯达克日常消费品</t>
  </si>
  <si>
    <t>黄金及贵金属</t>
  </si>
  <si>
    <t>区域股权市场制造业</t>
  </si>
  <si>
    <t>农副食品加工业</t>
  </si>
  <si>
    <t>食品与主要用品零售</t>
  </si>
  <si>
    <t>港股电讯业</t>
  </si>
  <si>
    <t>食品制造业</t>
  </si>
  <si>
    <t>食品、饮料与烟草</t>
  </si>
  <si>
    <t>电讯</t>
  </si>
  <si>
    <t>酒、饮料和精制茶制造业</t>
  </si>
  <si>
    <t>家庭与个人用品</t>
  </si>
  <si>
    <t>港股非必需性消费</t>
  </si>
  <si>
    <t>烟草制品业</t>
  </si>
  <si>
    <t>纳斯达克医疗保健</t>
  </si>
  <si>
    <t>旅游及消闲设施</t>
  </si>
  <si>
    <t>纺织业</t>
  </si>
  <si>
    <t>医疗保健设备与服务</t>
  </si>
  <si>
    <t>纺织及服饰</t>
  </si>
  <si>
    <t>纺织服装、服饰业</t>
  </si>
  <si>
    <t>制药、生物科技和生命科学</t>
  </si>
  <si>
    <t>专业零售</t>
  </si>
  <si>
    <t>皮革、毛皮、羽毛及其制品和制鞋业</t>
  </si>
  <si>
    <t>纳斯达克金融</t>
  </si>
  <si>
    <t>媒体及娱乐</t>
  </si>
  <si>
    <t>木材加工及木、竹、藤、棕、草制品业</t>
  </si>
  <si>
    <t>家庭电器及用品</t>
  </si>
  <si>
    <t>家具制造业</t>
  </si>
  <si>
    <t>综合金融</t>
  </si>
  <si>
    <t>支援服务</t>
  </si>
  <si>
    <t>造纸及纸制品业</t>
  </si>
  <si>
    <t>汽车</t>
  </si>
  <si>
    <t>印刷和记录媒介复制业</t>
  </si>
  <si>
    <t>纳斯达克信息技术</t>
  </si>
  <si>
    <t>港股资讯科技业</t>
  </si>
  <si>
    <t>文教、工美、体育和娱乐用品制造业</t>
  </si>
  <si>
    <t>软件与服务</t>
  </si>
  <si>
    <t>软件服务</t>
  </si>
  <si>
    <t>石油加工、炼焦及核燃料加工业</t>
  </si>
  <si>
    <t>技术硬件与设备</t>
  </si>
  <si>
    <t>半导体</t>
  </si>
  <si>
    <t>化学原料及化学制品制造业</t>
  </si>
  <si>
    <t>半导体产品与设备</t>
  </si>
  <si>
    <t>资讯科技器材</t>
  </si>
  <si>
    <t>医药制造业</t>
  </si>
  <si>
    <t>纳斯达克电信业务</t>
  </si>
  <si>
    <t>港股工业</t>
  </si>
  <si>
    <t>化学纤维制造业</t>
  </si>
  <si>
    <t>电信业务Ⅱ</t>
  </si>
  <si>
    <t>工业工程</t>
  </si>
  <si>
    <t>橡胶和塑料制品业</t>
  </si>
  <si>
    <t>纳斯达克公用事业</t>
  </si>
  <si>
    <t>工用支援</t>
  </si>
  <si>
    <t>非金属矿物制品业</t>
  </si>
  <si>
    <t>工用运输</t>
  </si>
  <si>
    <t>黑色金属冶炼及压延加工</t>
  </si>
  <si>
    <t>纳斯达克房地产</t>
  </si>
  <si>
    <t>港股必需性消费</t>
  </si>
  <si>
    <t>有色金属冶炼及压延加工</t>
  </si>
  <si>
    <t>房地产Ⅱ</t>
  </si>
  <si>
    <t>农业产品</t>
  </si>
  <si>
    <t>金属制品业</t>
  </si>
  <si>
    <t>消费者主要零售商</t>
  </si>
  <si>
    <t>通用设备制造业</t>
  </si>
  <si>
    <t>食物饮品</t>
  </si>
  <si>
    <t>专用设备制造业</t>
  </si>
  <si>
    <t>港股能源业</t>
  </si>
  <si>
    <t>汽车制造业</t>
  </si>
  <si>
    <t>石油及天然气</t>
  </si>
  <si>
    <t>铁路、船舶、航空航天和其他运输设备制造业</t>
  </si>
  <si>
    <t>煤炭</t>
  </si>
  <si>
    <t>电气机械及器材制造业</t>
  </si>
  <si>
    <t>港股医疗保健业</t>
  </si>
  <si>
    <t>计算机、通信和其他电子设备制造业</t>
  </si>
  <si>
    <t>医疗保健设备和服务</t>
  </si>
  <si>
    <t>仪器仪表制造业</t>
  </si>
  <si>
    <t>药品及生物科技</t>
  </si>
  <si>
    <t>其他制造业</t>
  </si>
  <si>
    <t>港股其他</t>
  </si>
  <si>
    <t>废弃资源综合利用业</t>
  </si>
  <si>
    <t>其他Ⅱ</t>
  </si>
  <si>
    <t>金属制品、机械和设备修理业</t>
  </si>
  <si>
    <t>上海A股电力、热力、燃气及水生产和供应业</t>
  </si>
  <si>
    <t>深圳A股电力、热力、燃气及水生产和供应业</t>
  </si>
  <si>
    <t>新三板电力、热力、燃气及水生产和供应业</t>
  </si>
  <si>
    <t>区域股权市场电力、热力、燃气及水生产和供应业</t>
  </si>
  <si>
    <t>电力、热力生产和供应业</t>
  </si>
  <si>
    <t>燃气生产和供应业</t>
  </si>
  <si>
    <t>水的生产和供应业</t>
  </si>
  <si>
    <t>上海A股建筑业</t>
  </si>
  <si>
    <t>深圳A股建筑业</t>
  </si>
  <si>
    <t>新三板建筑业</t>
  </si>
  <si>
    <t>区域股权市场建筑业</t>
  </si>
  <si>
    <t>房屋建筑业</t>
  </si>
  <si>
    <t>土木工程建筑业</t>
  </si>
  <si>
    <t>建筑安装业</t>
  </si>
  <si>
    <t>建筑装饰和其他建筑业</t>
  </si>
  <si>
    <t>上海A股批发和零售业</t>
  </si>
  <si>
    <t>深圳A股批发和零售业</t>
  </si>
  <si>
    <t>新三板批发和零售业</t>
  </si>
  <si>
    <t>区域股权市场批发和零售业</t>
  </si>
  <si>
    <t>批发业</t>
  </si>
  <si>
    <t>上海A股交通运输、仓储和邮政业</t>
  </si>
  <si>
    <t>深圳A股交通运输、仓储和邮政业</t>
  </si>
  <si>
    <t>新三板交通运输、仓储和邮政业</t>
  </si>
  <si>
    <t>区域股权市场交通运输、仓储和邮政业</t>
  </si>
  <si>
    <t>铁路运输业</t>
  </si>
  <si>
    <t>道路运输业</t>
  </si>
  <si>
    <t>水上运输业</t>
  </si>
  <si>
    <t>航空运输业</t>
  </si>
  <si>
    <t>管道运输业</t>
  </si>
  <si>
    <t>装卸搬运及其他运输代理</t>
  </si>
  <si>
    <t>仓储业</t>
  </si>
  <si>
    <t>邮政业</t>
  </si>
  <si>
    <t>上海A股住宿和餐饮业</t>
  </si>
  <si>
    <t>深圳A股住宿和餐饮业</t>
  </si>
  <si>
    <t>新三板住宿和餐饮业</t>
  </si>
  <si>
    <t>区域股权市场住宿和餐饮业</t>
  </si>
  <si>
    <t>住宿业</t>
  </si>
  <si>
    <t>餐饮业</t>
  </si>
  <si>
    <t>上海A股信息传输、软件和信息技术服务业</t>
  </si>
  <si>
    <t>深圳A股信息传输、软件和信息技术服务业</t>
  </si>
  <si>
    <t>新三板信息传输、软件和信息技术服务业</t>
  </si>
  <si>
    <t>区域股权市场信息传输、软件和信息技术服务业</t>
  </si>
  <si>
    <t>电信、广播电视和卫星传输服务</t>
  </si>
  <si>
    <t>互联网和相关服务</t>
  </si>
  <si>
    <t>软件和信息技术服务业</t>
  </si>
  <si>
    <t>上海A股金融业</t>
  </si>
  <si>
    <t>深圳A股金融业</t>
  </si>
  <si>
    <t>新三板金融业</t>
  </si>
  <si>
    <t>区域股权市场金融业</t>
  </si>
  <si>
    <t>货币金融服务</t>
  </si>
  <si>
    <t>资本市场服务</t>
  </si>
  <si>
    <t>保险业</t>
  </si>
  <si>
    <t>其他金融业</t>
  </si>
  <si>
    <t>上海A股房地产业</t>
  </si>
  <si>
    <t>深圳A股房地产业</t>
  </si>
  <si>
    <t>新三板房地产业</t>
  </si>
  <si>
    <t>区域股权市场房地产业</t>
  </si>
  <si>
    <t>房地产开发与经营</t>
  </si>
  <si>
    <t>物业管理</t>
  </si>
  <si>
    <t>房地产中介服务</t>
  </si>
  <si>
    <t>自有房地产经营服务</t>
  </si>
  <si>
    <t>其他房地产业</t>
  </si>
  <si>
    <t>上海A股租赁和商务服务业</t>
  </si>
  <si>
    <t>深圳A股租赁和商务服务业</t>
  </si>
  <si>
    <t>新三板租赁和商务服务业</t>
  </si>
  <si>
    <t>区域股权市场租赁和商务服务业</t>
  </si>
  <si>
    <t>租赁业</t>
  </si>
  <si>
    <t>商务服务业</t>
  </si>
  <si>
    <t>上海A股科学研究和技术服务业</t>
  </si>
  <si>
    <t>深圳A股科学研究和技术服务业</t>
  </si>
  <si>
    <t>新三板科学研究和技术服务业</t>
  </si>
  <si>
    <t>区域股权市场科学研究和技术服务业</t>
  </si>
  <si>
    <t>研究和试验发展</t>
  </si>
  <si>
    <t>专业技术服务业</t>
  </si>
  <si>
    <t>科技推广和应用服务业</t>
  </si>
  <si>
    <t>上海A股水利、环境和公共设施管理业</t>
  </si>
  <si>
    <t>深圳A股水利、环境和公共设施管理业</t>
  </si>
  <si>
    <t>新三板水利、环境和公共设施管理业</t>
  </si>
  <si>
    <t>区域股权市场水利、环境和公共设施管理业</t>
  </si>
  <si>
    <t>水利管理业</t>
  </si>
  <si>
    <t>生态保护和环境治理业</t>
  </si>
  <si>
    <t>公共设施管理业</t>
  </si>
  <si>
    <t>上海A股居民服务、修理和其他服务业</t>
  </si>
  <si>
    <t>深圳A股居民服务、修理和其他服务业</t>
  </si>
  <si>
    <t>新三板居民服务、修理和其他服务业</t>
  </si>
  <si>
    <t>区域股权市场居民服务、修理和其他服务业</t>
  </si>
  <si>
    <t>居民服务业</t>
  </si>
  <si>
    <t>机动车、电子产品和日用产品修理业</t>
  </si>
  <si>
    <t>其他服务业</t>
  </si>
  <si>
    <t>上海A股教育</t>
  </si>
  <si>
    <t>深圳A股教育</t>
  </si>
  <si>
    <t>新三板教育</t>
  </si>
  <si>
    <t>区域股权市场教育</t>
  </si>
  <si>
    <t>学前教育</t>
  </si>
  <si>
    <t>技能培训、教育辅助及其他教育</t>
  </si>
  <si>
    <t>初等教育</t>
  </si>
  <si>
    <t>上海A股卫生和社会工作</t>
  </si>
  <si>
    <t>深圳A股卫生和社会工作</t>
  </si>
  <si>
    <t>中等教育</t>
  </si>
  <si>
    <t>卫生</t>
  </si>
  <si>
    <t>高等教育</t>
  </si>
  <si>
    <t>社会工作</t>
  </si>
  <si>
    <t>特殊教育</t>
  </si>
  <si>
    <t>上海A股文化、体育和娱乐业</t>
  </si>
  <si>
    <t>深圳A股文化、体育和娱乐业</t>
  </si>
  <si>
    <t>新闻和出版业</t>
  </si>
  <si>
    <t>新三板卫生和社会工作</t>
  </si>
  <si>
    <t>区域股权市场卫生和社会工作</t>
  </si>
  <si>
    <t>广播、电视、电影和影视录音制作业</t>
  </si>
  <si>
    <t>文化艺术业</t>
  </si>
  <si>
    <t>体育</t>
  </si>
  <si>
    <t>新三板文化、体育和娱乐业</t>
  </si>
  <si>
    <t>区域股权市场文化、体育和娱乐业</t>
  </si>
  <si>
    <t>娱乐业</t>
  </si>
  <si>
    <t>上海A股综合</t>
  </si>
  <si>
    <t>深圳A股综合</t>
  </si>
  <si>
    <t>综合Ⅱ</t>
  </si>
  <si>
    <t>新三板综合</t>
  </si>
  <si>
    <t>区域股权市场综合</t>
  </si>
  <si>
    <t>行业环境</t>
  </si>
  <si>
    <t>序号</t>
  </si>
  <si>
    <t>问题</t>
  </si>
  <si>
    <t>1、</t>
  </si>
  <si>
    <t>企业所在行业的生命周期？</t>
  </si>
  <si>
    <t>2、</t>
  </si>
  <si>
    <t xml:space="preserve">企业所处行业特性 </t>
  </si>
  <si>
    <t>劳动密集型</t>
  </si>
  <si>
    <t>资本密集型</t>
  </si>
  <si>
    <t>技术密集型</t>
  </si>
  <si>
    <t>资源密集型</t>
  </si>
  <si>
    <t>劳动密集型：</t>
  </si>
  <si>
    <t>请点击选择得分</t>
  </si>
  <si>
    <t>A、初创期</t>
  </si>
  <si>
    <t>A、行业为高新技术行业，主要核心技术均为自主研发，独立性较强</t>
  </si>
  <si>
    <t>资本密集型：</t>
  </si>
  <si>
    <t>B、成长期</t>
  </si>
  <si>
    <t>B、行业为高新技术行业，主要核心技术对国外先进技术的依赖性较高，独立性较差</t>
  </si>
  <si>
    <t>技术密集型：</t>
  </si>
  <si>
    <t>C、成熟期</t>
  </si>
  <si>
    <t>C、行业为传统行业，主要核心技术均为自主研发，独立性较强</t>
  </si>
  <si>
    <t>D、衰退期</t>
  </si>
  <si>
    <t>D、行业为传统行业，主要核心技术对国外先进技术的依赖性较高，独立性较差</t>
  </si>
  <si>
    <t>3、</t>
  </si>
  <si>
    <t xml:space="preserve">企业所在行业的进入壁垒 </t>
  </si>
  <si>
    <t>较低</t>
  </si>
  <si>
    <t>A、其他行业替代品价格低、质量好、用户转换成本低，替代品的威胁极大</t>
  </si>
  <si>
    <t>4、</t>
  </si>
  <si>
    <t>所处行业核心技术独立性如何？</t>
  </si>
  <si>
    <t>一般</t>
  </si>
  <si>
    <t>B、存在不同行业相互竞争的行为，但各行业产品均有自身优势，替代品与行业产品平分市场份额</t>
  </si>
  <si>
    <t>较高</t>
  </si>
  <si>
    <t>C、虽其他行业存在替代品，但技术尚未成熟，暂时对本行业产品无威胁</t>
  </si>
  <si>
    <t>5、</t>
  </si>
  <si>
    <t>其他行业替代品的威胁</t>
  </si>
  <si>
    <t>极高</t>
  </si>
  <si>
    <t>D、暂无其他行业替代品</t>
  </si>
  <si>
    <t>产品竞争力</t>
  </si>
  <si>
    <t xml:space="preserve">企业所处发展阶段 </t>
  </si>
  <si>
    <t>企业现有的采购模式是？</t>
  </si>
  <si>
    <t>A、集中采购</t>
  </si>
  <si>
    <t>A、由于市场上有大量分散的供应商，企业议价能力很强</t>
  </si>
  <si>
    <t>4%及以下</t>
  </si>
  <si>
    <t>A、增长</t>
  </si>
  <si>
    <t>B、基本保持不变</t>
  </si>
  <si>
    <t>C、下滑</t>
  </si>
  <si>
    <t>B、分散采购</t>
  </si>
  <si>
    <t>B、由于企业为供应商的主要客群，企业议价能力较强</t>
  </si>
  <si>
    <t>A、顾客渗透率提高</t>
  </si>
  <si>
    <t>本题不需要作答</t>
  </si>
  <si>
    <t>A、顾客渗透率减少</t>
  </si>
  <si>
    <t>企业对供应商的议价能力</t>
  </si>
  <si>
    <t>C、由于市场上只有少数几个占支配地位的供应商，企业议价能力较弱</t>
  </si>
  <si>
    <t>B、顾客忠诚度提高</t>
  </si>
  <si>
    <t>B、顾客忠诚度减少</t>
  </si>
  <si>
    <t>A、产品开发期</t>
  </si>
  <si>
    <t>D、由于原材料为大宗商品，企业为价格接受者，企业无议价空间</t>
  </si>
  <si>
    <t>C、顾客选择性提高</t>
  </si>
  <si>
    <t xml:space="preserve">C、顾客选择性减少 </t>
  </si>
  <si>
    <t xml:space="preserve">企业现有的经营模式是？ </t>
  </si>
  <si>
    <t>B、引进期</t>
  </si>
  <si>
    <t>D、价格选择性提高</t>
  </si>
  <si>
    <t>D、价格选择性减少</t>
  </si>
  <si>
    <t>C、成长期</t>
  </si>
  <si>
    <t>A、销售型</t>
  </si>
  <si>
    <t xml:space="preserve">企业为客户提供哪类产品 </t>
  </si>
  <si>
    <t>D、成熟期</t>
  </si>
  <si>
    <t xml:space="preserve">B、生产型 </t>
  </si>
  <si>
    <t>E、衰退期</t>
  </si>
  <si>
    <t>C、设计型</t>
  </si>
  <si>
    <t xml:space="preserve">A、直接销售 </t>
  </si>
  <si>
    <t>A、线上推广</t>
  </si>
  <si>
    <t>6、</t>
  </si>
  <si>
    <t xml:space="preserve">产品所处生命周期 </t>
  </si>
  <si>
    <t>D、设计+销售型</t>
  </si>
  <si>
    <t>B、间接销售</t>
  </si>
  <si>
    <t>B、线下推广</t>
  </si>
  <si>
    <t>E、生产+销售型</t>
  </si>
  <si>
    <t>C、直接销售为主</t>
  </si>
  <si>
    <t>C、线上结合线下推广</t>
  </si>
  <si>
    <t>7、</t>
  </si>
  <si>
    <t xml:space="preserve">同类竞争产品数量 </t>
  </si>
  <si>
    <t xml:space="preserve">F、设计+生产型 </t>
  </si>
  <si>
    <t>D、间接销售为主</t>
  </si>
  <si>
    <t xml:space="preserve">G、设计+生产+销售型 </t>
  </si>
  <si>
    <t>8、</t>
  </si>
  <si>
    <t xml:space="preserve">企业的市场占有率 </t>
  </si>
  <si>
    <t xml:space="preserve">H、信息服务型 </t>
  </si>
  <si>
    <t xml:space="preserve">I、生活服务型 </t>
  </si>
  <si>
    <t>A、由于企业掌握行业核心技术，企业议价能力很强</t>
  </si>
  <si>
    <t>9、</t>
  </si>
  <si>
    <t>与上年相比市场占有率变化</t>
  </si>
  <si>
    <t>B、由于企业自身产品优势，企业议价能力较强</t>
  </si>
  <si>
    <t>A、前所未有的创新型产品</t>
  </si>
  <si>
    <t>C、由于市场上同类产品较多，企业议价能力较弱</t>
  </si>
  <si>
    <t>10、</t>
  </si>
  <si>
    <t xml:space="preserve">市场占有率增长/下滑主要是由于 </t>
  </si>
  <si>
    <t>11个及以上</t>
  </si>
  <si>
    <t>B、性能改善型产品</t>
  </si>
  <si>
    <t>D、由于下游客户为大型企业，企业无议价空间</t>
  </si>
  <si>
    <t>C、定制化产品</t>
  </si>
  <si>
    <t>11、</t>
  </si>
  <si>
    <t xml:space="preserve">企业的销售渠道是 </t>
  </si>
  <si>
    <t>D、普通大众化产品</t>
  </si>
  <si>
    <t>12、</t>
  </si>
  <si>
    <t xml:space="preserve">产品推广方式 </t>
  </si>
  <si>
    <t>13、</t>
  </si>
  <si>
    <t>企业近三年客户平均增长率</t>
  </si>
  <si>
    <t>26%及以上</t>
  </si>
  <si>
    <t>单位：个</t>
  </si>
  <si>
    <t>数量</t>
  </si>
  <si>
    <t>请输入</t>
  </si>
  <si>
    <t>不需要填写</t>
  </si>
  <si>
    <t>14、</t>
  </si>
  <si>
    <t xml:space="preserve">企业对下游客户的议价能力 </t>
  </si>
  <si>
    <t xml:space="preserve"> </t>
  </si>
  <si>
    <t>团队管理情况</t>
  </si>
  <si>
    <t xml:space="preserve">人员专业构成 </t>
  </si>
  <si>
    <t>专业（可修改）</t>
  </si>
  <si>
    <t>人数</t>
  </si>
  <si>
    <t>比例</t>
  </si>
  <si>
    <t>销售</t>
  </si>
  <si>
    <t>生产</t>
  </si>
  <si>
    <t>研发</t>
  </si>
  <si>
    <t>管理</t>
  </si>
  <si>
    <t>财务</t>
  </si>
  <si>
    <t>合计</t>
  </si>
  <si>
    <r>
      <rPr>
        <b/>
        <sz val="11"/>
        <color theme="1"/>
        <rFont val="等线"/>
        <family val="3"/>
        <charset val="134"/>
        <scheme val="minor"/>
      </rPr>
      <t>人员学历构成</t>
    </r>
    <r>
      <rPr>
        <sz val="11"/>
        <color theme="1"/>
        <rFont val="等线"/>
        <family val="3"/>
        <charset val="134"/>
        <scheme val="minor"/>
      </rPr>
      <t>（注意：总人数应与人员专业构成表相等）</t>
    </r>
  </si>
  <si>
    <t>学历</t>
  </si>
  <si>
    <t xml:space="preserve">	比例</t>
  </si>
  <si>
    <t>博士及以上</t>
  </si>
  <si>
    <t>硕士</t>
  </si>
  <si>
    <t>大学本科</t>
  </si>
  <si>
    <t>大专</t>
  </si>
  <si>
    <t>高中及以下</t>
  </si>
  <si>
    <t>管理团队简历 (最多填写5个)</t>
  </si>
  <si>
    <t>姓名</t>
  </si>
  <si>
    <t>性别</t>
  </si>
  <si>
    <t>国籍</t>
  </si>
  <si>
    <t>出生年月</t>
  </si>
  <si>
    <t>最高学历</t>
  </si>
  <si>
    <t>毕业院校</t>
  </si>
  <si>
    <t>工作经历</t>
  </si>
  <si>
    <t>职位</t>
  </si>
  <si>
    <t>公司名称</t>
  </si>
  <si>
    <t>起止时间</t>
  </si>
  <si>
    <t xml:space="preserve"> 员工薪酬分析 </t>
  </si>
  <si>
    <t>元</t>
  </si>
  <si>
    <t>薪酬(元)</t>
  </si>
  <si>
    <t>及以下</t>
  </si>
  <si>
    <t>及以上</t>
  </si>
  <si>
    <t>技术竞争力（选填）</t>
  </si>
  <si>
    <t xml:space="preserve">企业研发模式 </t>
  </si>
  <si>
    <t>企业针对技术研发是否成立了相关部门</t>
  </si>
  <si>
    <t>A、是</t>
  </si>
  <si>
    <t>较慢</t>
  </si>
  <si>
    <t>2年及以下</t>
  </si>
  <si>
    <t>B、否</t>
  </si>
  <si>
    <t>A、自主研发</t>
  </si>
  <si>
    <t>3年</t>
  </si>
  <si>
    <t xml:space="preserve">研究开发团队的平均从业时间 </t>
  </si>
  <si>
    <t xml:space="preserve">B、联合开发 </t>
  </si>
  <si>
    <t>快</t>
  </si>
  <si>
    <t>4年</t>
  </si>
  <si>
    <t>C、代理开发</t>
  </si>
  <si>
    <t>极快</t>
  </si>
  <si>
    <t>5年</t>
  </si>
  <si>
    <t xml:space="preserve">研发费用统计表 </t>
  </si>
  <si>
    <t>D、产学研开发</t>
  </si>
  <si>
    <t>6年</t>
  </si>
  <si>
    <t>单位：万元</t>
  </si>
  <si>
    <t>7年</t>
  </si>
  <si>
    <t>8年</t>
  </si>
  <si>
    <t>金额</t>
  </si>
  <si>
    <t>9年</t>
  </si>
  <si>
    <t xml:space="preserve">新产品开发速度 </t>
  </si>
  <si>
    <t>10年</t>
  </si>
  <si>
    <t>11年及以上</t>
  </si>
  <si>
    <t>q0001</t>
  </si>
  <si>
    <t>q0002</t>
  </si>
  <si>
    <t>q0003</t>
  </si>
  <si>
    <t>q0004</t>
  </si>
  <si>
    <t>q0005</t>
  </si>
  <si>
    <t>q0006</t>
  </si>
  <si>
    <t>q0007</t>
  </si>
  <si>
    <t>q0008</t>
  </si>
  <si>
    <t>q0009</t>
  </si>
  <si>
    <t>q0010</t>
  </si>
  <si>
    <t>q0011</t>
  </si>
  <si>
    <t>q0012</t>
  </si>
  <si>
    <t>q0014</t>
  </si>
  <si>
    <t>q0013</t>
  </si>
  <si>
    <t>风险管理</t>
  </si>
  <si>
    <t xml:space="preserve">企业是否具有完善的财务风控体系 </t>
  </si>
  <si>
    <t xml:space="preserve">企业是否受过监管机构处罚 </t>
  </si>
  <si>
    <t>请在此处说明何种处罚，如：警示函，多个可用顿号隔开</t>
  </si>
  <si>
    <t>A、内部未建立资金风险控制体系及财务管理体系</t>
  </si>
  <si>
    <t>目前企业核心团队人数</t>
  </si>
  <si>
    <t>人</t>
  </si>
  <si>
    <t>B、内部建立了资金风险控制体系及财务管理体系，但未发挥相应的作用</t>
  </si>
  <si>
    <t>是否全部为全职员工</t>
  </si>
  <si>
    <t>C、内部建立了较完善的资金风险控制体系及财务管理体系，且较好的发挥作用</t>
  </si>
  <si>
    <t>最近一年核心团队离职人数</t>
  </si>
  <si>
    <t>D、内部建立了完善的资金风险控制体系及财务管理体系，财务风险把控能力强</t>
  </si>
  <si>
    <t xml:space="preserve">公司为员工提供哪几种保障性待遇 </t>
  </si>
  <si>
    <t>是</t>
  </si>
  <si>
    <t>本题为多选，
请选择</t>
  </si>
  <si>
    <t>否</t>
  </si>
  <si>
    <t>公司为员工计提保障性待遇的比例为</t>
  </si>
  <si>
    <t>%</t>
  </si>
  <si>
    <t xml:space="preserve"> 政府补贴明细 </t>
  </si>
  <si>
    <t>资产负债表</t>
  </si>
  <si>
    <t>单位：元</t>
  </si>
  <si>
    <t>资   产</t>
  </si>
  <si>
    <t>流动资产：</t>
  </si>
  <si>
    <r>
      <rPr>
        <sz val="10"/>
        <color theme="1"/>
        <rFont val="等线"/>
        <family val="3"/>
        <charset val="134"/>
        <scheme val="minor"/>
      </rPr>
      <t xml:space="preserve">   货币资金</t>
    </r>
    <r>
      <rPr>
        <sz val="10"/>
        <color rgb="FFFF0000"/>
        <rFont val="等线"/>
        <family val="3"/>
        <charset val="134"/>
        <scheme val="minor"/>
      </rPr>
      <t>*</t>
    </r>
  </si>
  <si>
    <t xml:space="preserve">   交易性金融资产</t>
  </si>
  <si>
    <t xml:space="preserve">   衍生金融资产</t>
  </si>
  <si>
    <t xml:space="preserve">   应收票据</t>
  </si>
  <si>
    <r>
      <rPr>
        <sz val="10"/>
        <color theme="1"/>
        <rFont val="等线"/>
        <family val="3"/>
        <charset val="134"/>
        <scheme val="minor"/>
      </rPr>
      <t xml:space="preserve">   应收账款</t>
    </r>
    <r>
      <rPr>
        <sz val="10"/>
        <color rgb="FFFF0000"/>
        <rFont val="等线"/>
        <family val="3"/>
        <charset val="134"/>
        <scheme val="minor"/>
      </rPr>
      <t>*</t>
    </r>
  </si>
  <si>
    <t xml:space="preserve">   应收账款融资</t>
  </si>
  <si>
    <t xml:space="preserve">   预付款项</t>
  </si>
  <si>
    <t xml:space="preserve">   其他应收款</t>
  </si>
  <si>
    <r>
      <rPr>
        <sz val="10"/>
        <color theme="1"/>
        <rFont val="等线"/>
        <family val="3"/>
        <charset val="134"/>
        <scheme val="minor"/>
      </rPr>
      <t xml:space="preserve">   存货</t>
    </r>
    <r>
      <rPr>
        <sz val="10"/>
        <color rgb="FFFF0000"/>
        <rFont val="等线"/>
        <family val="3"/>
        <charset val="134"/>
        <scheme val="minor"/>
      </rPr>
      <t>*</t>
    </r>
  </si>
  <si>
    <t xml:space="preserve">   合同资产</t>
  </si>
  <si>
    <t xml:space="preserve">   持有待售资产</t>
  </si>
  <si>
    <t xml:space="preserve">   一年内到期的非流动资产</t>
  </si>
  <si>
    <t xml:space="preserve">   其他流动资产</t>
  </si>
  <si>
    <t xml:space="preserve">      流动资产合计</t>
  </si>
  <si>
    <t>非流动资产：</t>
  </si>
  <si>
    <t xml:space="preserve">   债权投资</t>
  </si>
  <si>
    <t xml:space="preserve">   其他债权投资</t>
  </si>
  <si>
    <t xml:space="preserve">   长期应收款</t>
  </si>
  <si>
    <t xml:space="preserve">   长期股权投资</t>
  </si>
  <si>
    <t xml:space="preserve">   其他权益工具投资</t>
  </si>
  <si>
    <t xml:space="preserve">   其他非流动金融资产</t>
  </si>
  <si>
    <t xml:space="preserve">   投资性房地产</t>
  </si>
  <si>
    <r>
      <rPr>
        <sz val="10"/>
        <color theme="1"/>
        <rFont val="等线"/>
        <family val="3"/>
        <charset val="134"/>
        <scheme val="minor"/>
      </rPr>
      <t xml:space="preserve">   固定资产</t>
    </r>
    <r>
      <rPr>
        <sz val="10"/>
        <color rgb="FFFF0000"/>
        <rFont val="等线"/>
        <family val="3"/>
        <charset val="134"/>
        <scheme val="minor"/>
      </rPr>
      <t>*</t>
    </r>
  </si>
  <si>
    <t xml:space="preserve">   在建工程</t>
  </si>
  <si>
    <t xml:space="preserve">   生产性生物资产</t>
  </si>
  <si>
    <t xml:space="preserve">   油气资产</t>
  </si>
  <si>
    <t xml:space="preserve">   使用权资产</t>
  </si>
  <si>
    <t xml:space="preserve">   无形资产</t>
  </si>
  <si>
    <t xml:space="preserve">   开发支出</t>
  </si>
  <si>
    <t xml:space="preserve">   商誉</t>
  </si>
  <si>
    <t xml:space="preserve">   长期待摊费用</t>
  </si>
  <si>
    <t xml:space="preserve">   递延所得税资产</t>
  </si>
  <si>
    <t xml:space="preserve">   其他非流动资产</t>
  </si>
  <si>
    <t>ProReport0002</t>
  </si>
  <si>
    <t xml:space="preserve">       非流动资产合计</t>
  </si>
  <si>
    <t>资产总计</t>
  </si>
  <si>
    <t>流动负债：</t>
  </si>
  <si>
    <r>
      <rPr>
        <sz val="10"/>
        <color theme="1"/>
        <rFont val="等线"/>
        <family val="3"/>
        <charset val="134"/>
        <scheme val="minor"/>
      </rPr>
      <t xml:space="preserve">   短期借款</t>
    </r>
    <r>
      <rPr>
        <sz val="10"/>
        <color rgb="FFFF0000"/>
        <rFont val="等线"/>
        <family val="3"/>
        <charset val="134"/>
        <scheme val="minor"/>
      </rPr>
      <t>*</t>
    </r>
  </si>
  <si>
    <t xml:space="preserve">   交易性金融负债</t>
  </si>
  <si>
    <t xml:space="preserve">   衍生金融负债</t>
  </si>
  <si>
    <t xml:space="preserve">   应付票据</t>
  </si>
  <si>
    <r>
      <rPr>
        <sz val="10"/>
        <color theme="1"/>
        <rFont val="等线"/>
        <family val="3"/>
        <charset val="134"/>
        <scheme val="minor"/>
      </rPr>
      <t xml:space="preserve">   应付账款</t>
    </r>
    <r>
      <rPr>
        <sz val="10"/>
        <color rgb="FFFF0000"/>
        <rFont val="等线"/>
        <family val="3"/>
        <charset val="134"/>
        <scheme val="minor"/>
      </rPr>
      <t>*</t>
    </r>
  </si>
  <si>
    <t xml:space="preserve">   预收款项</t>
  </si>
  <si>
    <t xml:space="preserve">   合同负债</t>
  </si>
  <si>
    <t xml:space="preserve">   应付职工薪酬</t>
  </si>
  <si>
    <t xml:space="preserve">   应交税费</t>
  </si>
  <si>
    <t xml:space="preserve">   其他应付款</t>
  </si>
  <si>
    <t xml:space="preserve">   持有待售负债</t>
  </si>
  <si>
    <t xml:space="preserve">   一年内到期的非流动负债</t>
  </si>
  <si>
    <t xml:space="preserve">   其他流动负债</t>
  </si>
  <si>
    <t xml:space="preserve">       流动负债合计</t>
  </si>
  <si>
    <t>非流动负债：</t>
  </si>
  <si>
    <r>
      <rPr>
        <sz val="10"/>
        <color theme="1"/>
        <rFont val="等线"/>
        <family val="3"/>
        <charset val="134"/>
        <scheme val="minor"/>
      </rPr>
      <t xml:space="preserve">    长期借款</t>
    </r>
    <r>
      <rPr>
        <sz val="10"/>
        <color rgb="FFFF0000"/>
        <rFont val="等线"/>
        <family val="3"/>
        <charset val="134"/>
        <scheme val="minor"/>
      </rPr>
      <t>*</t>
    </r>
  </si>
  <si>
    <t xml:space="preserve">    应付债券</t>
  </si>
  <si>
    <t xml:space="preserve">       其中： 优先股</t>
  </si>
  <si>
    <t xml:space="preserve">              永续债</t>
  </si>
  <si>
    <t xml:space="preserve">    租赁负债</t>
  </si>
  <si>
    <t xml:space="preserve">    长期应付款</t>
  </si>
  <si>
    <t xml:space="preserve">    预计负债</t>
  </si>
  <si>
    <t xml:space="preserve">    递延收益</t>
  </si>
  <si>
    <t xml:space="preserve">    递延所得税负债</t>
  </si>
  <si>
    <t xml:space="preserve">    其他非流动负债 </t>
  </si>
  <si>
    <t xml:space="preserve">       非流动负债合计</t>
  </si>
  <si>
    <t xml:space="preserve">       负债合计</t>
  </si>
  <si>
    <t>所有者权益（或股东权益)：</t>
  </si>
  <si>
    <t xml:space="preserve">    实收资本（或股本）</t>
  </si>
  <si>
    <t xml:space="preserve">    其他权益工具</t>
  </si>
  <si>
    <t xml:space="preserve">        其中：优先股</t>
  </si>
  <si>
    <t xml:space="preserve">    资本公积</t>
  </si>
  <si>
    <t xml:space="preserve">    减：库存股</t>
  </si>
  <si>
    <t xml:space="preserve">    其他综合收益</t>
  </si>
  <si>
    <t xml:space="preserve">    专项储备</t>
  </si>
  <si>
    <t xml:space="preserve">    盈余公积</t>
  </si>
  <si>
    <t xml:space="preserve">    未分配利润</t>
  </si>
  <si>
    <t xml:space="preserve">        归属于母公司所有者权益（或股东权益）合计</t>
  </si>
  <si>
    <t xml:space="preserve">         少数股东权益</t>
  </si>
  <si>
    <t xml:space="preserve">       所有者权益（或股东权益)合计</t>
  </si>
  <si>
    <t>负债和所有者权益(或股东权益)总计</t>
  </si>
  <si>
    <t>报表检测</t>
  </si>
  <si>
    <t>报表测算</t>
  </si>
  <si>
    <r>
      <rPr>
        <b/>
        <sz val="9"/>
        <color rgb="FF000000"/>
        <rFont val="宋体"/>
        <family val="3"/>
        <charset val="134"/>
      </rPr>
      <t xml:space="preserve">填表说明：
1、资产负债表请务必按实际情况填报完整，各明细科目合计应与该一级科目填报数相等，所有者权益合计应等于资产总计减去负债合计。
2、从企业成立年份填起；加粗项为自动算出项，不可填写。
3、如果该科目在对应的会计年度存在发生额，请如实填报；如果对应科目没有发生额的，请输入0。
4、如果存在明细科目，本表没有对应科目的情况，请将合计数填在对应一级科目的其他处。
</t>
    </r>
    <r>
      <rPr>
        <b/>
        <sz val="9"/>
        <color rgb="FFFF0000"/>
        <rFont val="宋体"/>
        <family val="3"/>
        <charset val="134"/>
      </rPr>
      <t xml:space="preserve">5、填写财务数据时，请勿使用剪切（Ctrl+X）功能，会导致表格公式出现错误。
</t>
    </r>
    <r>
      <rPr>
        <b/>
        <sz val="9"/>
        <color rgb="FF000000"/>
        <rFont val="宋体"/>
        <family val="3"/>
        <charset val="134"/>
      </rPr>
      <t>6、标</t>
    </r>
    <r>
      <rPr>
        <b/>
        <sz val="9"/>
        <color rgb="FFFF0000"/>
        <rFont val="宋体"/>
        <family val="3"/>
        <charset val="134"/>
      </rPr>
      <t>*</t>
    </r>
    <r>
      <rPr>
        <b/>
        <sz val="9"/>
        <color rgb="FF000000"/>
        <rFont val="宋体"/>
        <family val="3"/>
        <charset val="134"/>
      </rPr>
      <t>项会对估值结果产生重大影响，请准确填写。</t>
    </r>
  </si>
  <si>
    <t>利润表</t>
  </si>
  <si>
    <t>单位:元</t>
  </si>
  <si>
    <t>项     目</t>
  </si>
  <si>
    <r>
      <rPr>
        <sz val="10"/>
        <color theme="1"/>
        <rFont val="等线"/>
        <family val="3"/>
        <charset val="134"/>
        <scheme val="minor"/>
      </rPr>
      <t>一、营业收入</t>
    </r>
    <r>
      <rPr>
        <sz val="10"/>
        <color rgb="FFFF0000"/>
        <rFont val="等线"/>
        <family val="3"/>
        <charset val="134"/>
        <scheme val="minor"/>
      </rPr>
      <t>*</t>
    </r>
  </si>
  <si>
    <r>
      <rPr>
        <sz val="10"/>
        <color theme="1"/>
        <rFont val="等线"/>
        <family val="3"/>
        <charset val="134"/>
        <scheme val="minor"/>
      </rPr>
      <t xml:space="preserve">  减：营业成本</t>
    </r>
    <r>
      <rPr>
        <sz val="10"/>
        <color rgb="FFFF0000"/>
        <rFont val="等线"/>
        <family val="3"/>
        <charset val="134"/>
        <scheme val="minor"/>
      </rPr>
      <t>*</t>
    </r>
  </si>
  <si>
    <r>
      <rPr>
        <sz val="10"/>
        <color theme="1"/>
        <rFont val="等线"/>
        <family val="3"/>
        <charset val="134"/>
        <scheme val="minor"/>
      </rPr>
      <t xml:space="preserve">      税金及附加</t>
    </r>
    <r>
      <rPr>
        <sz val="10"/>
        <color rgb="FFFF0000"/>
        <rFont val="等线"/>
        <family val="3"/>
        <charset val="134"/>
        <scheme val="minor"/>
      </rPr>
      <t>*</t>
    </r>
  </si>
  <si>
    <r>
      <rPr>
        <sz val="10"/>
        <color theme="1"/>
        <rFont val="等线"/>
        <family val="3"/>
        <charset val="134"/>
        <scheme val="minor"/>
      </rPr>
      <t xml:space="preserve">      销售费用</t>
    </r>
    <r>
      <rPr>
        <sz val="10"/>
        <color rgb="FFFF0000"/>
        <rFont val="等线"/>
        <family val="3"/>
        <charset val="134"/>
        <scheme val="minor"/>
      </rPr>
      <t>*</t>
    </r>
  </si>
  <si>
    <r>
      <rPr>
        <sz val="10"/>
        <color theme="1"/>
        <rFont val="等线"/>
        <family val="3"/>
        <charset val="134"/>
        <scheme val="minor"/>
      </rPr>
      <t xml:space="preserve">      管理费用</t>
    </r>
    <r>
      <rPr>
        <sz val="10"/>
        <color rgb="FFFF0000"/>
        <rFont val="等线"/>
        <family val="3"/>
        <charset val="134"/>
        <scheme val="minor"/>
      </rPr>
      <t>*</t>
    </r>
  </si>
  <si>
    <r>
      <rPr>
        <sz val="10"/>
        <color theme="1"/>
        <rFont val="等线"/>
        <family val="3"/>
        <charset val="134"/>
        <scheme val="minor"/>
      </rPr>
      <t xml:space="preserve">      研发费用</t>
    </r>
    <r>
      <rPr>
        <sz val="10"/>
        <color rgb="FFFF0000"/>
        <rFont val="等线"/>
        <family val="3"/>
        <charset val="134"/>
        <scheme val="minor"/>
      </rPr>
      <t>*</t>
    </r>
  </si>
  <si>
    <r>
      <rPr>
        <sz val="10"/>
        <color theme="1"/>
        <rFont val="等线"/>
        <family val="3"/>
        <charset val="134"/>
        <scheme val="minor"/>
      </rPr>
      <t xml:space="preserve">      财务费用</t>
    </r>
    <r>
      <rPr>
        <sz val="10"/>
        <color rgb="FFFF0000"/>
        <rFont val="等线"/>
        <family val="3"/>
        <charset val="134"/>
        <scheme val="minor"/>
      </rPr>
      <t>*</t>
    </r>
  </si>
  <si>
    <r>
      <rPr>
        <sz val="10"/>
        <color theme="1"/>
        <rFont val="等线"/>
        <family val="3"/>
        <charset val="134"/>
        <scheme val="minor"/>
      </rPr>
      <t xml:space="preserve">           其中：利息支出</t>
    </r>
    <r>
      <rPr>
        <sz val="10"/>
        <color rgb="FFFF0000"/>
        <rFont val="等线"/>
        <family val="3"/>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</si>
  <si>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</si>
  <si>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</si>
  <si>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</si>
  <si>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</si>
  <si>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</si>
  <si>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</si>
  <si>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</si>
  <si>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</si>
  <si>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</si>
  <si>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</si>
  <si>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</si>
  <si>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</si>
  <si>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</si>
  <si>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</si>
  <si>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等线"/>
        <family val="3"/>
        <charset val="134"/>
        <scheme val="minor"/>
      </rPr>
      <t xml:space="preserve">  减：所得税费用</t>
    </r>
    <r>
      <rPr>
        <sz val="10"/>
        <color rgb="FFFF0000"/>
        <rFont val="等线"/>
        <family val="3"/>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</si>
  <si>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</si>
  <si>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</si>
  <si>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</si>
  <si>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</si>
  <si>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</si>
  <si>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</si>
  <si>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</si>
  <si>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</si>
  <si>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</si>
  <si>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</si>
  <si>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</si>
  <si>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</si>
  <si>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</si>
  <si>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</si>
  <si>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</si>
  <si>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</si>
  <si>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</si>
  <si>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</si>
  <si>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</si>
  <si>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</si>
  <si>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</si>
  <si>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</si>
  <si>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</si>
  <si>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</si>
  <si>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</si>
  <si>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</si>
  <si>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</si>
  <si>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</si>
  <si>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r>
      <rPr>
        <b/>
        <sz val="9"/>
        <color rgb="FF000000"/>
        <rFont val="宋体"/>
        <family val="3"/>
        <charset val="134"/>
      </rPr>
      <t xml:space="preserve">填表说明：
1、利润表请务必按实际情况填报完整，各明细科目合计应与该一级科目填报数相等。
2、从成立年份填起；加粗项为自动算出项，不可填写。
3、如果该科目在对应的会计年度存在发生额，请如实填报；如果对应科目没有发生额的，请输入0。
</t>
    </r>
    <r>
      <rPr>
        <b/>
        <sz val="9"/>
        <color rgb="FFFF0000"/>
        <rFont val="宋体"/>
        <family val="3"/>
        <charset val="134"/>
      </rPr>
      <t>4、填写财务数据时，请勿使用剪切（Ctrl+X）功能，会导致表格公式出现错误。</t>
    </r>
    <r>
      <rPr>
        <b/>
        <sz val="9"/>
        <color rgb="FF000000"/>
        <rFont val="宋体"/>
        <family val="3"/>
        <charset val="134"/>
      </rPr>
      <t xml:space="preserve">
5、标*项会对估值结果产生重大影响，请准确填写。</t>
    </r>
  </si>
  <si>
    <t>现金流量表</t>
  </si>
  <si>
    <t>一、经营活动产生的现金流量：</t>
  </si>
  <si>
    <t xml:space="preserve">      销售商品、提供劳务收到的现金</t>
  </si>
  <si>
    <r>
      <rPr>
        <sz val="10"/>
        <color rgb="FFFF0000"/>
        <rFont val="等线"/>
        <family val="3"/>
        <charset val="134"/>
        <scheme val="minor"/>
      </rPr>
      <t xml:space="preserve">      处置交易性金融资产净增加额</t>
    </r>
    <r>
      <rPr>
        <sz val="10"/>
        <color rgb="FFFF0000"/>
        <rFont val="等线"/>
        <family val="3"/>
        <charset val="134"/>
        <scheme val="minor"/>
      </rPr>
      <t>*</t>
    </r>
  </si>
  <si>
    <t xml:space="preserve">      收到利息、手续费及佣金的现金*</t>
  </si>
  <si>
    <t xml:space="preserve">      收到与投资管理业务有关的现金*</t>
  </si>
  <si>
    <t xml:space="preserve">      代理买卖证券收到的现金净额</t>
  </si>
  <si>
    <t xml:space="preserve">      收到的税费返还</t>
  </si>
  <si>
    <t xml:space="preserve">      收到其他与经营活动有关的现金</t>
  </si>
  <si>
    <t xml:space="preserve">      经营活动现金流入小计</t>
  </si>
  <si>
    <t xml:space="preserve">      购买商品、接受劳务支付的现金</t>
  </si>
  <si>
    <r>
      <rPr>
        <sz val="10"/>
        <color rgb="FFFF0000"/>
        <rFont val="等线"/>
        <family val="3"/>
        <charset val="134"/>
        <scheme val="minor"/>
      </rPr>
      <t xml:space="preserve">     为交易目的而持有的金融资产净增加额</t>
    </r>
    <r>
      <rPr>
        <sz val="10"/>
        <color rgb="FFFF0000"/>
        <rFont val="等线"/>
        <family val="3"/>
        <charset val="134"/>
        <scheme val="minor"/>
      </rPr>
      <t>*</t>
    </r>
  </si>
  <si>
    <r>
      <rPr>
        <sz val="10"/>
        <color rgb="FFFF0000"/>
        <rFont val="等线"/>
        <family val="3"/>
        <charset val="134"/>
        <scheme val="minor"/>
      </rPr>
      <t xml:space="preserve">     融出资金净增加额</t>
    </r>
    <r>
      <rPr>
        <sz val="10"/>
        <color rgb="FFFF0000"/>
        <rFont val="等线"/>
        <family val="3"/>
        <charset val="134"/>
        <scheme val="minor"/>
      </rPr>
      <t>*</t>
    </r>
  </si>
  <si>
    <t xml:space="preserve">     代理买卖证券支付的现金净额</t>
  </si>
  <si>
    <t xml:space="preserve">     支付利息、手续费及佣金的现金*</t>
  </si>
  <si>
    <t xml:space="preserve">     支付与投资管理业务有关的现金*</t>
  </si>
  <si>
    <t xml:space="preserve">     支付给职工及为职工支付的现金</t>
  </si>
  <si>
    <t xml:space="preserve">     支付的各项税费</t>
  </si>
  <si>
    <t xml:space="preserve">     支付其他与经营活动有关的现金</t>
  </si>
  <si>
    <t xml:space="preserve">     经营活动现金流出小计</t>
  </si>
  <si>
    <t xml:space="preserve">     经营活动产生的现金流量净额</t>
  </si>
  <si>
    <t>二、投资活动产生的现金流量：</t>
  </si>
  <si>
    <t xml:space="preserve">      收回投资收到的现金</t>
  </si>
  <si>
    <t xml:space="preserve">      取得投资收益收到的现金*</t>
  </si>
  <si>
    <t xml:space="preserve">      处置固定资产、无线资产和其他长期资产收回的现金净额</t>
  </si>
  <si>
    <t xml:space="preserve">      处置子公司及其他营业单位收到的现金净额</t>
  </si>
  <si>
    <t xml:space="preserve">      收到其他与投资活动有关的现金</t>
  </si>
  <si>
    <t xml:space="preserve">      投资活动现金流入小计</t>
  </si>
  <si>
    <t xml:space="preserve">      购建固定资产、无形资产和其他长期资产支付的现金</t>
  </si>
  <si>
    <t xml:space="preserve">      投资支付的现金*</t>
  </si>
  <si>
    <t xml:space="preserve">      取得子公司及其他营业单位支付的现金净额</t>
  </si>
  <si>
    <t xml:space="preserve">      支付其他与投资活动有关的现金</t>
  </si>
  <si>
    <t xml:space="preserve">     投资活动现金流出小计</t>
  </si>
  <si>
    <t xml:space="preserve">     投资活动产生的现金流量净额</t>
  </si>
  <si>
    <t>三、筹资活动产生的现金流量：</t>
  </si>
  <si>
    <t xml:space="preserve">       吸收投资收到的现金</t>
  </si>
  <si>
    <t xml:space="preserve">       其中：子公司吸收少数股东投资收到的现金</t>
  </si>
  <si>
    <t xml:space="preserve">       取得借款收到的现金</t>
  </si>
  <si>
    <t xml:space="preserve">       发行债券收到的现金</t>
  </si>
  <si>
    <t xml:space="preserve">       收到其他与筹资活动有关的现金</t>
  </si>
  <si>
    <t xml:space="preserve">      筹资活动现金流入小计</t>
  </si>
  <si>
    <t xml:space="preserve">       偿还债务支付的现金</t>
  </si>
  <si>
    <t xml:space="preserve">       分配股利、利润或偿付利息支付的现金</t>
  </si>
  <si>
    <t xml:space="preserve">       其中：子公司支付给少数股东的股利、利润</t>
  </si>
  <si>
    <t xml:space="preserve">       支付其他与筹资活动有关的现金</t>
  </si>
  <si>
    <t xml:space="preserve">      筹资活动现金流出小计</t>
  </si>
  <si>
    <t xml:space="preserve">      筹资活动产生的现金流量净额</t>
  </si>
  <si>
    <t>四、汇率变动对现金及现金等价物的影响</t>
  </si>
  <si>
    <t>五、现金及现金等价物净增加额</t>
  </si>
  <si>
    <t xml:space="preserve">       加：期初现金及现金等价物余额</t>
  </si>
  <si>
    <t>六、期末现金及现金等价物余额</t>
  </si>
  <si>
    <t>填表说明：</t>
  </si>
  <si>
    <t>1、现金流量表请务必按实际情况填报完整，各明细科目合计应与该一级科目填报数相等。</t>
  </si>
  <si>
    <t>2、从企业成立年填起；加粗项为自动算出项，不可填写。</t>
  </si>
  <si>
    <t>3、如果该科目在对应的会计年度存在发生额，请如实填报；如果对应科目没有发生额的，请输入0。</t>
  </si>
  <si>
    <t>4、填写财务数据时，请勿使用剪切（Ctrl+X）功能，会导致表格公式出现错误。</t>
  </si>
  <si>
    <t>5、标*项会对估值结果产生重大影响，请准确填写。</t>
  </si>
  <si>
    <t>注：表中加△项目为金融类企业专用项目。</t>
  </si>
  <si>
    <t>项              目</t>
  </si>
  <si>
    <t xml:space="preserve">     销售商品、提供劳务收到的现金</t>
  </si>
  <si>
    <t xml:space="preserve">   △客户存款和同业存放款项净增加额</t>
  </si>
  <si>
    <t xml:space="preserve">   △向中央银行借款净增加额</t>
  </si>
  <si>
    <t xml:space="preserve">   △向其他金融机构拆入资金净增加额</t>
  </si>
  <si>
    <t xml:space="preserve">   △收到原保险合同保费取得的现金</t>
  </si>
  <si>
    <t xml:space="preserve">   △收到再保险业务现金净额</t>
  </si>
  <si>
    <t xml:space="preserve">   △保户储金及投资款净增加额</t>
  </si>
  <si>
    <t xml:space="preserve">   △处置以公允价值计量且其变动计入当期损益的金融资产净增加额</t>
  </si>
  <si>
    <t xml:space="preserve">   △收取利息、手续费及佣金的现金</t>
  </si>
  <si>
    <t xml:space="preserve">   △拆入资金净增加额</t>
  </si>
  <si>
    <t xml:space="preserve">   △回购业务资金净增加额</t>
  </si>
  <si>
    <t xml:space="preserve">     收到的税费返还</t>
  </si>
  <si>
    <t xml:space="preserve">     收到其他与经营活动有关的现金</t>
  </si>
  <si>
    <t xml:space="preserve">     经营活动现金流入小计</t>
  </si>
  <si>
    <t xml:space="preserve">     购买商品、接受劳务支付的现金</t>
  </si>
  <si>
    <t xml:space="preserve">   △客户贷款及垫款净增加额</t>
  </si>
  <si>
    <t xml:space="preserve">   △存放中央银行和同业款项净增加额</t>
  </si>
  <si>
    <t xml:space="preserve">   △支付原保险合同赔付款项的现金</t>
  </si>
  <si>
    <t xml:space="preserve">   △支付利息、手续费及佣金的现金</t>
  </si>
  <si>
    <t xml:space="preserve">   △支付保单红利的现金</t>
  </si>
  <si>
    <t xml:space="preserve">     支付给职工以及为职工支付的现金</t>
  </si>
  <si>
    <r>
      <rPr>
        <b/>
        <sz val="11"/>
        <rFont val="等线"/>
        <family val="3"/>
        <charset val="134"/>
        <scheme val="minor"/>
      </rPr>
      <t xml:space="preserve">     经营活动产生的现金流量净额</t>
    </r>
    <r>
      <rPr>
        <b/>
        <sz val="11"/>
        <color rgb="FFFF0000"/>
        <rFont val="等线"/>
        <family val="3"/>
        <charset val="134"/>
        <scheme val="minor"/>
      </rPr>
      <t>*</t>
    </r>
  </si>
  <si>
    <t xml:space="preserve">     收回投资收到的现金</t>
  </si>
  <si>
    <t xml:space="preserve">     取得投资收益收到的现金</t>
  </si>
  <si>
    <t xml:space="preserve">     处置固定资产、无形资产和其他长期资产收回的现金净额</t>
  </si>
  <si>
    <t xml:space="preserve">     处置子公司及其他营业单位收到的现金净额</t>
  </si>
  <si>
    <t xml:space="preserve">     收到其他与投资活动有关的现金</t>
  </si>
  <si>
    <t xml:space="preserve">     投资活动现金流入小计</t>
  </si>
  <si>
    <t xml:space="preserve">     购建固定资产、无形资产和其他长期资产支付的现金</t>
  </si>
  <si>
    <t xml:space="preserve">     投资支付的现金</t>
  </si>
  <si>
    <t xml:space="preserve">   △质押贷款净增加额</t>
  </si>
  <si>
    <t xml:space="preserve">     取得子公司及其他营业单位支付的现金净额</t>
  </si>
  <si>
    <t xml:space="preserve">     支付其他与投资活动有关的现金</t>
  </si>
  <si>
    <r>
      <rPr>
        <b/>
        <sz val="11"/>
        <rFont val="等线"/>
        <family val="3"/>
        <charset val="134"/>
        <scheme val="minor"/>
      </rPr>
      <t xml:space="preserve">     投资活动产生的现金流量净额</t>
    </r>
    <r>
      <rPr>
        <b/>
        <sz val="11"/>
        <color rgb="FFFF0000"/>
        <rFont val="等线"/>
        <family val="3"/>
        <charset val="134"/>
        <scheme val="minor"/>
      </rPr>
      <t>*</t>
    </r>
  </si>
  <si>
    <t xml:space="preserve">     吸收投资收到的现金</t>
  </si>
  <si>
    <t xml:space="preserve">     取得借款收到的现金</t>
  </si>
  <si>
    <t xml:space="preserve">   △发行债券收到的现金</t>
  </si>
  <si>
    <t xml:space="preserve">     收到其他与筹资活动有关的现金</t>
  </si>
  <si>
    <t xml:space="preserve">     筹资活动现金流入小计</t>
  </si>
  <si>
    <t xml:space="preserve">     偿还债务支付的现金</t>
  </si>
  <si>
    <t xml:space="preserve">     分配股利、利润或偿付利息支付的现金</t>
  </si>
  <si>
    <t xml:space="preserve">        其中：子公司支付给少数股东的股利、利润</t>
  </si>
  <si>
    <t xml:space="preserve">     支付其他与筹资活动有关的现金</t>
  </si>
  <si>
    <t xml:space="preserve">     筹资活动现金流出小计</t>
  </si>
  <si>
    <r>
      <rPr>
        <b/>
        <sz val="11"/>
        <rFont val="等线"/>
        <family val="3"/>
        <charset val="134"/>
        <scheme val="minor"/>
      </rPr>
      <t xml:space="preserve">     筹资活动产生的现金流量净额</t>
    </r>
    <r>
      <rPr>
        <b/>
        <sz val="11"/>
        <color rgb="FFFF0000"/>
        <rFont val="等线"/>
        <family val="3"/>
        <charset val="134"/>
        <scheme val="minor"/>
      </rPr>
      <t>*</t>
    </r>
  </si>
  <si>
    <t>四、汇率变动对现金的影响</t>
  </si>
  <si>
    <t xml:space="preserve">    加：期初现金及现金等价物的余额</t>
  </si>
  <si>
    <t>2、如企业2016年或2017年成立，则从该年填起；加粗项为自动算出项，不可填写。</t>
  </si>
  <si>
    <r>
      <rPr>
        <b/>
        <sz val="10"/>
        <color rgb="FF000000"/>
        <rFont val="宋体"/>
        <family val="3"/>
        <charset val="134"/>
      </rPr>
      <t>5、标</t>
    </r>
    <r>
      <rPr>
        <b/>
        <sz val="10"/>
        <color rgb="FFFF0000"/>
        <rFont val="宋体"/>
        <family val="3"/>
        <charset val="134"/>
      </rPr>
      <t>*</t>
    </r>
    <r>
      <rPr>
        <b/>
        <sz val="10"/>
        <color rgb="FF000000"/>
        <rFont val="宋体"/>
        <family val="3"/>
        <charset val="134"/>
      </rPr>
      <t>项会对估值结果产生重大影响，请准确填写。</t>
    </r>
  </si>
  <si>
    <t>主营业务构成</t>
  </si>
  <si>
    <t>业务</t>
  </si>
  <si>
    <t>收入金额(万元)</t>
  </si>
  <si>
    <t>业务一</t>
  </si>
  <si>
    <t>业务二</t>
  </si>
  <si>
    <t>业务三</t>
  </si>
  <si>
    <t>业务四</t>
  </si>
  <si>
    <t>业务五</t>
  </si>
  <si>
    <t>主要供应商明细</t>
  </si>
  <si>
    <t>主要供应商</t>
  </si>
  <si>
    <t>供应商A</t>
  </si>
  <si>
    <t>供应商B</t>
  </si>
  <si>
    <t>供应商C</t>
  </si>
  <si>
    <t>供应商D</t>
  </si>
  <si>
    <t>供应商E</t>
  </si>
  <si>
    <t>客户B</t>
  </si>
  <si>
    <t>客户C</t>
  </si>
  <si>
    <t>客户D</t>
  </si>
  <si>
    <t>客户E</t>
  </si>
  <si>
    <t>产品毛利率分析表</t>
  </si>
  <si>
    <t>提示：毛利率、收入增长率、毛利变化自动算出</t>
  </si>
  <si>
    <t>单位：万元、%</t>
  </si>
  <si>
    <t>产品/年份</t>
  </si>
  <si>
    <t>变化展示</t>
  </si>
  <si>
    <t>收入</t>
  </si>
  <si>
    <t>成本</t>
  </si>
  <si>
    <t>毛利率%</t>
  </si>
  <si>
    <t>收入增长率%</t>
  </si>
  <si>
    <t>毛利率变化%</t>
  </si>
  <si>
    <t>产品1</t>
  </si>
  <si>
    <t>产品2</t>
  </si>
  <si>
    <t>产品3</t>
  </si>
  <si>
    <t>产品4</t>
  </si>
  <si>
    <t>产品5</t>
  </si>
  <si>
    <t>应收账款明细</t>
  </si>
  <si>
    <t>提示：占比、计提比例自动算出</t>
  </si>
  <si>
    <t>账龄</t>
  </si>
  <si>
    <t>应收账款(万元)</t>
  </si>
  <si>
    <t>占比</t>
  </si>
  <si>
    <t>坏账准备(万元)</t>
  </si>
  <si>
    <t>计提比例</t>
  </si>
  <si>
    <t>一年以内</t>
  </si>
  <si>
    <t>1-2年(含2年)</t>
  </si>
  <si>
    <t>2-3年(含3年)</t>
  </si>
  <si>
    <t>3-4年(含4年)</t>
  </si>
  <si>
    <t>4-5年(含5年)</t>
  </si>
  <si>
    <t>5年以上</t>
  </si>
  <si>
    <t>股权变动情况</t>
  </si>
  <si>
    <t>初始股权状况</t>
  </si>
  <si>
    <t>股东名称</t>
  </si>
  <si>
    <t>出资金额</t>
  </si>
  <si>
    <t>股权比例（%）</t>
  </si>
  <si>
    <t>最近一次股权变动时间：</t>
  </si>
  <si>
    <t>请输入时间，如2019/09/09</t>
  </si>
  <si>
    <t>变动后股权状况</t>
  </si>
  <si>
    <t>组织架构图</t>
  </si>
  <si>
    <t>提示：请填写最新的组织架构，添加到二级部门即可。</t>
  </si>
  <si>
    <t>部门级别</t>
  </si>
  <si>
    <t>部门名称</t>
  </si>
  <si>
    <t>一级部门</t>
  </si>
  <si>
    <t>请输入一级部门名称</t>
  </si>
  <si>
    <t xml:space="preserve">      二级部门</t>
  </si>
  <si>
    <t xml:space="preserve">      请输入二级部门名称</t>
  </si>
  <si>
    <t xml:space="preserve">       请输入二级部门名称</t>
  </si>
  <si>
    <t xml:space="preserve">     二级部门</t>
  </si>
  <si>
    <t>重要经营性资产权属证明-长期股权投资</t>
  </si>
  <si>
    <t>提示：1、最多可以填20行；2、若“是否控股”选择“是”，则须填写控股单位统一信用代码、企业类型、注册资本、法定代表人、成立日期、注册地址、经营范围等；</t>
  </si>
  <si>
    <t>提示：若控股被投资单位请填写下列信息；若不控股，则不需要填写</t>
  </si>
  <si>
    <t>被投资单位名称</t>
  </si>
  <si>
    <t>投资日期</t>
  </si>
  <si>
    <t>协议投资期限</t>
  </si>
  <si>
    <t>投资成本(万元)</t>
  </si>
  <si>
    <t>持股比例（%）</t>
  </si>
  <si>
    <t>投资协议</t>
  </si>
  <si>
    <t>被投资单位报表</t>
  </si>
  <si>
    <t>被投资单位章程</t>
  </si>
  <si>
    <t>是否控股</t>
  </si>
  <si>
    <t>统一社会信用代码</t>
  </si>
  <si>
    <t>注册资本（万元）</t>
  </si>
  <si>
    <t>成立日期</t>
  </si>
  <si>
    <t>注册地址</t>
  </si>
  <si>
    <t>经营范围</t>
  </si>
  <si>
    <t>有</t>
  </si>
  <si>
    <t>无</t>
  </si>
  <si>
    <t>重要经营性资产权属证明-房屋建筑物</t>
  </si>
  <si>
    <t>提示：1、最多可以填20行；2、若无房产证副本，则需填写其他产权替代文件；3、用途若选择其他，请填写其他用途；</t>
  </si>
  <si>
    <t>建筑物名称</t>
  </si>
  <si>
    <t>房产证编号</t>
  </si>
  <si>
    <t>房产证证载权利人</t>
  </si>
  <si>
    <t>用途</t>
  </si>
  <si>
    <t>建筑面积(m²)</t>
  </si>
  <si>
    <t>建成日期</t>
  </si>
  <si>
    <t>资产状况</t>
  </si>
  <si>
    <t>房产证副本</t>
  </si>
  <si>
    <t>其他产权替代文件</t>
  </si>
  <si>
    <t>其他用途</t>
  </si>
  <si>
    <t>仓库</t>
  </si>
  <si>
    <t>正常</t>
  </si>
  <si>
    <t>停用</t>
  </si>
  <si>
    <t>办公</t>
  </si>
  <si>
    <t>重要经营性资产权属证明-设备</t>
  </si>
  <si>
    <t>提示：1、最多可以填20行；2、若无设备发票，则需填写其他替代文件；3、存放地点若选择其他，请填写其他存放地点。</t>
  </si>
  <si>
    <t>设备名称</t>
  </si>
  <si>
    <t>规格型号</t>
  </si>
  <si>
    <t>生产厂家</t>
  </si>
  <si>
    <t>启用日期</t>
  </si>
  <si>
    <t>存放地点</t>
  </si>
  <si>
    <t>设备发票</t>
  </si>
  <si>
    <t>其他替代文件</t>
  </si>
  <si>
    <t>其他存放地点</t>
  </si>
  <si>
    <t>厂房</t>
  </si>
  <si>
    <t>重要经营性资产权属证明-土地</t>
  </si>
  <si>
    <t>提示：1、最多可以填20行；2、若无国有土地使用证，则需填写其他替代文件；3、土地用途若选择其他，请填写其他土地用途。</t>
  </si>
  <si>
    <t>土地权证编号</t>
  </si>
  <si>
    <t>宗地名称</t>
  </si>
  <si>
    <t>土地用途</t>
  </si>
  <si>
    <t>土地位置</t>
  </si>
  <si>
    <t>土地面积(m²)</t>
  </si>
  <si>
    <t>土地权属性质</t>
  </si>
  <si>
    <t>取得日期</t>
  </si>
  <si>
    <t>终止日期</t>
  </si>
  <si>
    <t>国有土地使用证</t>
  </si>
  <si>
    <t>其它替代产权文件</t>
  </si>
  <si>
    <t>其他土地用途</t>
  </si>
  <si>
    <t>出让</t>
  </si>
  <si>
    <t>划拨</t>
  </si>
  <si>
    <t>商业</t>
  </si>
  <si>
    <t>住宅</t>
  </si>
  <si>
    <t>重要经营性资产权属证明-专利</t>
  </si>
  <si>
    <t>提示：1、最多可以填20行；2、若无专利证书/商标注册证，则需填写其他权属证明；</t>
  </si>
  <si>
    <t>专利名称</t>
  </si>
  <si>
    <t>专利号（或授权号）</t>
  </si>
  <si>
    <t>专利类别</t>
  </si>
  <si>
    <t>应用情况</t>
  </si>
  <si>
    <t>对应产品</t>
  </si>
  <si>
    <t>专利说明</t>
  </si>
  <si>
    <t>权利人</t>
  </si>
  <si>
    <t>发明人</t>
  </si>
  <si>
    <t>专利申请日</t>
  </si>
  <si>
    <t>授权日期</t>
  </si>
  <si>
    <t>保护期（年）</t>
  </si>
  <si>
    <t>剩余保护期（年）</t>
  </si>
  <si>
    <t>专利证书/商标注册证</t>
  </si>
  <si>
    <t>其他权属证明</t>
  </si>
  <si>
    <t>发明专利</t>
  </si>
  <si>
    <t>已投产</t>
  </si>
  <si>
    <t>尚未投产</t>
  </si>
  <si>
    <t>实用新型专利</t>
  </si>
  <si>
    <t>外观设计专利</t>
  </si>
  <si>
    <t>发明新型专利</t>
  </si>
  <si>
    <t>重要经营性资产权属证明-商标</t>
  </si>
  <si>
    <t>提示：1、最多可以填20行；2、若无商标注册证，则需填写其他权属证明；</t>
  </si>
  <si>
    <t>商标名称</t>
  </si>
  <si>
    <t>商标注册号</t>
  </si>
  <si>
    <t>注册人</t>
  </si>
  <si>
    <t>核定使用商品/服务项目</t>
  </si>
  <si>
    <t>有效期限至</t>
  </si>
  <si>
    <t>商标注册证</t>
  </si>
  <si>
    <t>资质明细</t>
  </si>
  <si>
    <t>提示：1、最多可以填20行；</t>
  </si>
  <si>
    <t>证书名称</t>
  </si>
  <si>
    <t>资质等级</t>
  </si>
  <si>
    <t>证书编号</t>
  </si>
  <si>
    <t>权属人</t>
  </si>
  <si>
    <t>发证日期</t>
  </si>
  <si>
    <t>有效期至</t>
  </si>
  <si>
    <t>证书内容</t>
  </si>
  <si>
    <t>发证机构</t>
  </si>
  <si>
    <t>证书复印件</t>
  </si>
  <si>
    <t>担保明细</t>
  </si>
  <si>
    <t>担保方</t>
  </si>
  <si>
    <t>被担保方</t>
  </si>
  <si>
    <t>担保金额(万元)</t>
  </si>
  <si>
    <t>担保起始日</t>
  </si>
  <si>
    <t>担保终止日</t>
  </si>
  <si>
    <t>担保是否已经履行完毕</t>
  </si>
  <si>
    <t>开户银行</t>
  </si>
  <si>
    <t>协议复印件</t>
  </si>
  <si>
    <t>诉讼明细</t>
  </si>
  <si>
    <t>原告</t>
  </si>
  <si>
    <t>被告</t>
  </si>
  <si>
    <t>索赔金额(万元)</t>
  </si>
  <si>
    <t>受理诉讼时间</t>
  </si>
  <si>
    <t>开庭审理时间</t>
  </si>
  <si>
    <t>诉讼是否审理完毕</t>
  </si>
  <si>
    <t>受理法院</t>
  </si>
  <si>
    <t>法院传票及相关文件</t>
  </si>
  <si>
    <t>关联方尽职调查</t>
  </si>
  <si>
    <t>提示：1、最多填写五项；</t>
  </si>
  <si>
    <t>项目</t>
  </si>
  <si>
    <t>关联方名称</t>
  </si>
  <si>
    <t>关联方交易</t>
  </si>
  <si>
    <t>关联方往来</t>
  </si>
  <si>
    <t>应收账款</t>
  </si>
  <si>
    <t>应付账款</t>
  </si>
  <si>
    <t>关联方资金拆借</t>
  </si>
  <si>
    <t>其他应收账款</t>
  </si>
  <si>
    <t>其他应付账款</t>
  </si>
  <si>
    <t>请输入</t>
    <phoneticPr fontId="51" type="noConversion"/>
  </si>
  <si>
    <t>期间</t>
    <phoneticPr fontId="51" type="noConversion"/>
  </si>
  <si>
    <t>提示：如超过5个供应商只需填写前五大供应商，可填写供应商简称</t>
    <phoneticPr fontId="51" type="noConversion"/>
  </si>
  <si>
    <t>2021年</t>
    <phoneticPr fontId="51" type="noConversion"/>
  </si>
  <si>
    <t>2019年</t>
    <phoneticPr fontId="51" type="noConversion"/>
  </si>
  <si>
    <t>2020年</t>
    <phoneticPr fontId="51" type="noConversion"/>
  </si>
  <si>
    <t>客户A</t>
    <phoneticPr fontId="51" type="noConversion"/>
  </si>
  <si>
    <t>主要客户</t>
    <phoneticPr fontId="51" type="noConversion"/>
  </si>
  <si>
    <t>提示：如超过5个客户只需填写前五大客户，可填写客户简称；若涉密可用****代替客户名称。</t>
    <phoneticPr fontId="51" type="noConversion"/>
  </si>
  <si>
    <t>供应商B</t>
    <phoneticPr fontId="51" type="noConversion"/>
  </si>
  <si>
    <t>主要客户明细</t>
    <phoneticPr fontId="51" type="noConversion"/>
  </si>
  <si>
    <t>业务六</t>
    <phoneticPr fontId="51" type="noConversion"/>
  </si>
  <si>
    <t>业务七</t>
    <phoneticPr fontId="51" type="noConversion"/>
  </si>
  <si>
    <t>业务八</t>
    <phoneticPr fontId="51" type="noConversion"/>
  </si>
  <si>
    <t>业务九</t>
    <phoneticPr fontId="51" type="noConversion"/>
  </si>
  <si>
    <t>业务十</t>
    <phoneticPr fontId="51" type="noConversion"/>
  </si>
  <si>
    <t>提示：如超过10项业务只需填写前十项</t>
    <phoneticPr fontId="51" type="noConversion"/>
  </si>
  <si>
    <t>北交所</t>
    <phoneticPr fontId="51" type="noConversion"/>
  </si>
  <si>
    <t>科创板</t>
    <phoneticPr fontId="51" type="noConversion"/>
  </si>
  <si>
    <t>创业板</t>
    <phoneticPr fontId="51" type="noConversion"/>
  </si>
  <si>
    <t>房地产业</t>
    <phoneticPr fontId="51" type="noConversion"/>
  </si>
  <si>
    <t>教育</t>
    <phoneticPr fontId="51" type="noConversion"/>
  </si>
  <si>
    <t>北交所农、林、牧、渔业</t>
    <phoneticPr fontId="51" type="noConversion"/>
  </si>
  <si>
    <t>科创板农、林、牧、渔业</t>
    <phoneticPr fontId="51" type="noConversion"/>
  </si>
  <si>
    <t>创业板农、林、牧、渔业</t>
    <phoneticPr fontId="51" type="noConversion"/>
  </si>
  <si>
    <t>北交所采矿业</t>
    <phoneticPr fontId="51" type="noConversion"/>
  </si>
  <si>
    <t>科创板采矿业</t>
    <phoneticPr fontId="51" type="noConversion"/>
  </si>
  <si>
    <t>创业板采矿业</t>
    <phoneticPr fontId="51" type="noConversion"/>
  </si>
  <si>
    <t>北交所制造业</t>
    <phoneticPr fontId="51" type="noConversion"/>
  </si>
  <si>
    <t>科创板制造业</t>
    <phoneticPr fontId="51" type="noConversion"/>
  </si>
  <si>
    <t>创业板制造业</t>
    <phoneticPr fontId="51" type="noConversion"/>
  </si>
  <si>
    <t>北交所电力、热力、燃气及水生产和供应业</t>
    <phoneticPr fontId="51" type="noConversion"/>
  </si>
  <si>
    <t>科创板电力、热力、燃气及水生产和供应业</t>
    <phoneticPr fontId="51" type="noConversion"/>
  </si>
  <si>
    <t>创业板电力、热力、燃气及水生产和供应业</t>
    <phoneticPr fontId="51" type="noConversion"/>
  </si>
  <si>
    <t>北交所建筑业</t>
    <phoneticPr fontId="51" type="noConversion"/>
  </si>
  <si>
    <t>科创板建筑业</t>
    <phoneticPr fontId="51" type="noConversion"/>
  </si>
  <si>
    <t>创业板建筑业</t>
    <phoneticPr fontId="51" type="noConversion"/>
  </si>
  <si>
    <t>北交所批发和零售业</t>
    <phoneticPr fontId="51" type="noConversion"/>
  </si>
  <si>
    <t>科创板批发和零售业</t>
    <phoneticPr fontId="51" type="noConversion"/>
  </si>
  <si>
    <t>创业板批发和零售业</t>
    <phoneticPr fontId="51" type="noConversion"/>
  </si>
  <si>
    <t>北交所交通运输、仓储和邮政业</t>
    <phoneticPr fontId="51" type="noConversion"/>
  </si>
  <si>
    <t>科创板交通运输、仓储和邮政业</t>
    <phoneticPr fontId="51" type="noConversion"/>
  </si>
  <si>
    <t>创业板交通运输、仓储和邮政业</t>
    <phoneticPr fontId="51" type="noConversion"/>
  </si>
  <si>
    <t>北交所住宿和餐饮业</t>
    <phoneticPr fontId="51" type="noConversion"/>
  </si>
  <si>
    <t>科创板住宿和餐饮业</t>
    <phoneticPr fontId="51" type="noConversion"/>
  </si>
  <si>
    <t>创业板住宿和餐饮业</t>
    <phoneticPr fontId="51" type="noConversion"/>
  </si>
  <si>
    <t>北交所信息传输、软件和信息技术服务业</t>
    <phoneticPr fontId="51" type="noConversion"/>
  </si>
  <si>
    <t>科创板信息传输、软件和信息技术服务业</t>
    <phoneticPr fontId="51" type="noConversion"/>
  </si>
  <si>
    <t>创业板信息传输、软件和信息技术服务业</t>
    <phoneticPr fontId="51" type="noConversion"/>
  </si>
  <si>
    <t>北交所金融业</t>
    <phoneticPr fontId="51" type="noConversion"/>
  </si>
  <si>
    <t>科创板金融业</t>
    <phoneticPr fontId="51" type="noConversion"/>
  </si>
  <si>
    <t>创业板金融业</t>
    <phoneticPr fontId="51" type="noConversion"/>
  </si>
  <si>
    <t>北交所房地产业</t>
    <phoneticPr fontId="51" type="noConversion"/>
  </si>
  <si>
    <t>科创板房地产业</t>
    <phoneticPr fontId="51" type="noConversion"/>
  </si>
  <si>
    <t>创业板房地产业</t>
    <phoneticPr fontId="51" type="noConversion"/>
  </si>
  <si>
    <t>北交所租赁和商务服务业</t>
    <phoneticPr fontId="51" type="noConversion"/>
  </si>
  <si>
    <t>科创板租赁和商务服务业</t>
    <phoneticPr fontId="51" type="noConversion"/>
  </si>
  <si>
    <t>创业板租赁和商务服务业</t>
    <phoneticPr fontId="51" type="noConversion"/>
  </si>
  <si>
    <t>北交所科学研究和技术服务业</t>
    <phoneticPr fontId="51" type="noConversion"/>
  </si>
  <si>
    <t>科创板科学研究和技术服务业</t>
    <phoneticPr fontId="51" type="noConversion"/>
  </si>
  <si>
    <t>创业板科学研究和技术服务业</t>
    <phoneticPr fontId="51" type="noConversion"/>
  </si>
  <si>
    <t>北交所水利、环境和公共设施管理业</t>
    <phoneticPr fontId="51" type="noConversion"/>
  </si>
  <si>
    <t>科创板水利、环境和公共设施管理业</t>
    <phoneticPr fontId="51" type="noConversion"/>
  </si>
  <si>
    <t>创业板水利、环境和公共设施管理业</t>
    <phoneticPr fontId="51" type="noConversion"/>
  </si>
  <si>
    <t>北交所居民服务、修理和其他服务业</t>
    <phoneticPr fontId="51" type="noConversion"/>
  </si>
  <si>
    <t>科创板居民服务、修理和其他服务业</t>
    <phoneticPr fontId="51" type="noConversion"/>
  </si>
  <si>
    <t>创业板居民服务、修理和其他服务业</t>
    <phoneticPr fontId="51" type="noConversion"/>
  </si>
  <si>
    <t>北交所教育</t>
    <phoneticPr fontId="51" type="noConversion"/>
  </si>
  <si>
    <t>科创板教育</t>
    <phoneticPr fontId="51" type="noConversion"/>
  </si>
  <si>
    <t>创业板教育</t>
    <phoneticPr fontId="51" type="noConversion"/>
  </si>
  <si>
    <t>北交所卫生和社会工作</t>
    <phoneticPr fontId="51" type="noConversion"/>
  </si>
  <si>
    <t>科创板卫生和社会工作</t>
    <phoneticPr fontId="51" type="noConversion"/>
  </si>
  <si>
    <t>创业板卫生和社会工作</t>
    <phoneticPr fontId="51" type="noConversion"/>
  </si>
  <si>
    <t>北交所文化、体育和娱乐业</t>
    <phoneticPr fontId="51" type="noConversion"/>
  </si>
  <si>
    <t>科创板文化、体育和娱乐业</t>
    <phoneticPr fontId="51" type="noConversion"/>
  </si>
  <si>
    <t>创业板文化、体育和娱乐业</t>
    <phoneticPr fontId="51" type="noConversion"/>
  </si>
  <si>
    <t>北交所综合</t>
    <phoneticPr fontId="51" type="noConversion"/>
  </si>
  <si>
    <t>科创板综合</t>
    <phoneticPr fontId="51" type="noConversion"/>
  </si>
  <si>
    <t>创业板综合</t>
    <phoneticPr fontId="51" type="noConversion"/>
  </si>
  <si>
    <t>2022年9月30日</t>
  </si>
  <si>
    <t>股权比例</t>
    <phoneticPr fontId="51" type="noConversion"/>
  </si>
  <si>
    <t>单位：元</t>
    <phoneticPr fontId="51" type="noConversion"/>
  </si>
  <si>
    <t>4、</t>
    <phoneticPr fontId="51" type="noConversion"/>
  </si>
  <si>
    <t>单位：元</t>
    <phoneticPr fontId="51" type="noConversion"/>
  </si>
  <si>
    <t>采购金额</t>
    <phoneticPr fontId="51" type="noConversion"/>
  </si>
  <si>
    <t>收入金额</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</si>
</sst>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43" formatCode="_ * #,##0.00_ ;_ * \-#,##0.00_ ;_ * &quot;-&quot;??_ ;_ @_ "/>
    <numFmt numFmtId="176" formatCode="#,##0.00_);[Red]\(#,##0.00\)"/>
    <numFmt numFmtId="177" formatCode="#,##0.00_ "/>
    <numFmt numFmtId="178" formatCode="0_ "/>
    <numFmt numFmtId="179" formatCode="#,##0_ "/>
    <numFmt numFmtId="180" formatCode="0.00_);[Red]\(0.00\)"/>
    <numFmt numFmtId="181" formatCode=";;;"/>
    <numFmt numFmtId="182" formatCode="yyyy/m"/>
    <numFmt numFmtId="183" formatCode="0.00_ "/>
  </numFmts>
  <fonts count="52" x14ac:knownFonts="1">
    <font>
      <sz val="11"/>
      <color theme="1"/>
      <name val="等线"/>
      <charset val="134"/>
      <scheme val="minor"/>
    </font>
    <font>
      <b/>
      <sz val="11"/>
      <color theme="1"/>
      <name val="等线"/>
      <family val="3"/>
      <charset val="134"/>
      <scheme val="minor"/>
    </font>
    <font>
      <b/>
      <sz val="14"/>
      <color theme="0"/>
      <name val="等线"/>
      <family val="3"/>
      <charset val="134"/>
      <scheme val="minor"/>
    </font>
    <font>
      <sz val="10"/>
      <color rgb="FFFF0000"/>
      <name val="等线"/>
      <family val="3"/>
      <charset val="134"/>
      <scheme val="minor"/>
    </font>
    <font>
      <b/>
      <sz val="11"/>
      <color rgb="FF000000"/>
      <name val="等线"/>
      <family val="3"/>
      <charset val="134"/>
    </font>
    <font>
      <b/>
      <sz val="11"/>
      <color theme="0"/>
      <name val="等线"/>
      <family val="3"/>
      <charset val="134"/>
      <scheme val="minor"/>
    </font>
    <font>
      <b/>
      <sz val="11"/>
      <name val="等线"/>
      <family val="3"/>
      <charset val="134"/>
      <scheme val="minor"/>
    </font>
    <font>
      <sz val="11"/>
      <name val="等线"/>
      <family val="3"/>
      <charset val="134"/>
      <scheme val="minor"/>
    </font>
    <font>
      <b/>
      <sz val="10"/>
      <name val="等线"/>
      <family val="3"/>
      <charset val="134"/>
    </font>
    <font>
      <sz val="11"/>
      <color rgb="FFFF0000"/>
      <name val="等线"/>
      <family val="3"/>
      <charset val="134"/>
      <scheme val="minor"/>
    </font>
    <font>
      <b/>
      <sz val="11"/>
      <color theme="1"/>
      <name val="等线"/>
      <family val="3"/>
      <charset val="134"/>
    </font>
    <font>
      <sz val="10"/>
      <name val="等线"/>
      <family val="3"/>
      <charset val="134"/>
      <scheme val="minor"/>
    </font>
    <font>
      <b/>
      <sz val="16"/>
      <color theme="0"/>
      <name val="等线"/>
      <family val="3"/>
      <charset val="134"/>
      <scheme val="minor"/>
    </font>
    <font>
      <b/>
      <sz val="12"/>
      <color theme="0"/>
      <name val="等线"/>
      <family val="3"/>
      <charset val="134"/>
      <scheme val="minor"/>
    </font>
    <font>
      <b/>
      <sz val="10"/>
      <color theme="1"/>
      <name val="等线"/>
      <family val="3"/>
      <charset val="134"/>
      <scheme val="minor"/>
    </font>
    <font>
      <sz val="14"/>
      <color theme="0"/>
      <name val="等线"/>
      <family val="3"/>
      <charset val="134"/>
      <scheme val="minor"/>
    </font>
    <font>
      <b/>
      <sz val="9"/>
      <color rgb="FFFF0000"/>
      <name val="宋体"/>
      <family val="3"/>
      <charset val="134"/>
    </font>
    <font>
      <b/>
      <sz val="9"/>
      <color rgb="FF000000"/>
      <name val="宋体"/>
      <family val="3"/>
      <charset val="134"/>
    </font>
    <font>
      <b/>
      <sz val="11"/>
      <color rgb="FF000000"/>
      <name val="宋体"/>
      <family val="3"/>
      <charset val="134"/>
    </font>
    <font>
      <b/>
      <sz val="10"/>
      <color rgb="FF000000"/>
      <name val="宋体"/>
      <family val="3"/>
      <charset val="134"/>
    </font>
    <font>
      <sz val="11"/>
      <color rgb="FF000000"/>
      <name val="宋体"/>
      <family val="3"/>
      <charset val="134"/>
    </font>
    <font>
      <sz val="10"/>
      <color theme="1"/>
      <name val="宋体"/>
      <family val="3"/>
      <charset val="134"/>
    </font>
    <font>
      <b/>
      <sz val="10"/>
      <name val="等线"/>
      <family val="3"/>
      <charset val="134"/>
      <scheme val="minor"/>
    </font>
    <font>
      <sz val="10"/>
      <color theme="1"/>
      <name val="等线"/>
      <family val="3"/>
      <charset val="134"/>
      <scheme val="minor"/>
    </font>
    <font>
      <b/>
      <sz val="10"/>
      <name val="宋体"/>
      <family val="3"/>
      <charset val="134"/>
    </font>
    <font>
      <b/>
      <sz val="12"/>
      <name val="仿宋"/>
      <family val="3"/>
      <charset val="134"/>
    </font>
    <font>
      <sz val="9"/>
      <color theme="1"/>
      <name val="等线 Light"/>
      <family val="3"/>
      <charset val="134"/>
      <scheme val="major"/>
    </font>
    <font>
      <sz val="9"/>
      <color rgb="FF000000"/>
      <name val="等线 Light"/>
      <family val="3"/>
      <charset val="134"/>
      <scheme val="major"/>
    </font>
    <font>
      <b/>
      <i/>
      <sz val="11"/>
      <color rgb="FFFF0000"/>
      <name val="等线"/>
      <family val="3"/>
      <charset val="134"/>
      <scheme val="minor"/>
    </font>
    <font>
      <b/>
      <i/>
      <sz val="10"/>
      <color rgb="FFFF0000"/>
      <name val="等线"/>
      <family val="3"/>
      <charset val="134"/>
      <scheme val="minor"/>
    </font>
    <font>
      <sz val="11"/>
      <color theme="1"/>
      <name val="Arial Unicode MS"/>
      <family val="2"/>
    </font>
    <font>
      <sz val="9"/>
      <color theme="1"/>
      <name val="等线"/>
      <family val="3"/>
      <charset val="134"/>
      <scheme val="minor"/>
    </font>
    <font>
      <sz val="11"/>
      <color theme="1"/>
      <name val="等线"/>
      <family val="3"/>
      <charset val="134"/>
    </font>
    <font>
      <sz val="11"/>
      <color rgb="FF222222"/>
      <name val="等线"/>
      <family val="3"/>
      <charset val="134"/>
      <scheme val="minor"/>
    </font>
    <font>
      <b/>
      <sz val="14"/>
      <color theme="0"/>
      <name val="等线"/>
      <family val="3"/>
      <charset val="134"/>
    </font>
    <font>
      <b/>
      <sz val="11"/>
      <color theme="0"/>
      <name val="等线"/>
      <family val="3"/>
      <charset val="134"/>
    </font>
    <font>
      <sz val="11"/>
      <color rgb="FF282828"/>
      <name val="等线"/>
      <family val="3"/>
      <charset val="134"/>
      <scheme val="minor"/>
    </font>
    <font>
      <b/>
      <sz val="11"/>
      <color rgb="FF282828"/>
      <name val="等线"/>
      <family val="3"/>
      <charset val="134"/>
      <scheme val="minor"/>
    </font>
    <font>
      <sz val="11"/>
      <color rgb="FFFF0000"/>
      <name val="等线"/>
      <family val="3"/>
      <charset val="134"/>
    </font>
    <font>
      <u/>
      <sz val="11"/>
      <color theme="10"/>
      <name val="等线"/>
      <family val="3"/>
      <charset val="134"/>
    </font>
    <font>
      <sz val="11"/>
      <color theme="2" tint="-0.249977111117893"/>
      <name val="等线"/>
      <family val="3"/>
      <charset val="134"/>
    </font>
    <font>
      <sz val="11"/>
      <color theme="1"/>
      <name val="等线"/>
      <family val="3"/>
      <charset val="134"/>
      <scheme val="minor"/>
    </font>
    <font>
      <u/>
      <sz val="11"/>
      <color theme="10"/>
      <name val="宋体"/>
      <family val="3"/>
      <charset val="134"/>
    </font>
    <font>
      <sz val="12"/>
      <name val="宋体"/>
      <family val="3"/>
      <charset val="134"/>
    </font>
    <font>
      <b/>
      <sz val="11"/>
      <color rgb="FFFF0000"/>
      <name val="等线"/>
      <family val="3"/>
      <charset val="134"/>
      <scheme val="minor"/>
    </font>
    <font>
      <b/>
      <sz val="10"/>
      <color rgb="FFFF0000"/>
      <name val="宋体"/>
      <family val="3"/>
      <charset val="134"/>
    </font>
    <font>
      <sz val="11"/>
      <color theme="1"/>
      <name val="等线"/>
      <family val="3"/>
      <charset val="134"/>
      <scheme val="minor"/>
    </font>
    <font>
      <sz val="9"/>
      <color rgb="FF000000"/>
      <name val="Microsoft YaHei UI"/>
      <family val="2"/>
      <charset val="134"/>
    </font>
    <font>
      <sz val="8"/>
      <name val="宋体"/>
      <family val="3"/>
      <charset val="134"/>
    </font>
    <font>
      <sz val="9"/>
      <name val="宋体"/>
      <family val="3"/>
      <charset val="134"/>
    </font>
    <font>
      <b/>
      <sz val="9"/>
      <name val="宋体"/>
      <family val="3"/>
      <charset val="134"/>
    </font>
    <font>
      <sz val="9"/>
      <name val="等线"/>
      <family val="3"/>
      <charset val="134"/>
      <scheme val="minor"/>
    </font>
  </fonts>
  <fills count="16">
    <fill>
      <patternFill patternType="none"/>
    </fill>
    <fill>
      <patternFill patternType="gray125"/>
    </fill>
    <fill>
      <patternFill patternType="solid">
        <fgColor rgb="FF0478FC"/>
        <bgColor indexed="64"/>
      </patternFill>
    </fill>
    <fill>
      <patternFill patternType="solid">
        <fgColor theme="0" tint="-0.14996795556505021"/>
        <bgColor indexed="64"/>
      </patternFill>
    </fill>
    <fill>
      <patternFill patternType="solid">
        <fgColor theme="8" tint="0.79979857783745845"/>
        <bgColor indexed="64"/>
      </patternFill>
    </fill>
    <fill>
      <patternFill patternType="solid">
        <fgColor theme="8" tint="0.7999511703848384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79247413556324"/>
        <bgColor indexed="64"/>
      </patternFill>
    </fill>
    <fill>
      <patternFill patternType="solid">
        <fgColor theme="0"/>
        <bgColor indexed="64"/>
      </patternFill>
    </fill>
    <fill>
      <patternFill patternType="solid">
        <fgColor rgb="FF4393FF"/>
        <bgColor indexed="64"/>
      </patternFill>
    </fill>
    <fill>
      <patternFill patternType="solid">
        <fgColor rgb="FFD9D9D9"/>
        <bgColor indexed="64"/>
      </patternFill>
    </fill>
    <fill>
      <patternFill patternType="solid">
        <fgColor theme="8" tint="0.79973754081850645"/>
        <bgColor indexed="64"/>
      </patternFill>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rgb="FF000000"/>
      </right>
      <top/>
      <bottom/>
      <diagonal/>
    </border>
    <border>
      <left/>
      <right style="thin">
        <color auto="1"/>
      </right>
      <top/>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diagonal/>
    </border>
    <border>
      <left style="thin">
        <color theme="1"/>
      </left>
      <right/>
      <top style="thin">
        <color auto="1"/>
      </top>
      <bottom style="thin">
        <color auto="1"/>
      </bottom>
      <diagonal/>
    </border>
  </borders>
  <cellStyleXfs count="10">
    <xf numFmtId="0" fontId="0" fillId="0" borderId="0">
      <alignment vertical="center"/>
    </xf>
    <xf numFmtId="0" fontId="42" fillId="0" borderId="0" applyNumberFormat="0" applyFill="0" applyBorder="0" applyAlignment="0" applyProtection="0">
      <alignment vertical="top"/>
      <protection locked="0"/>
    </xf>
    <xf numFmtId="0" fontId="46" fillId="0" borderId="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0" fontId="43" fillId="0" borderId="0">
      <alignment vertical="center"/>
    </xf>
    <xf numFmtId="0" fontId="46" fillId="0" borderId="0">
      <alignment vertical="center"/>
    </xf>
    <xf numFmtId="0" fontId="46" fillId="0" borderId="0">
      <alignment vertical="center"/>
    </xf>
    <xf numFmtId="0" fontId="46" fillId="0" borderId="0">
      <alignment vertical="center"/>
    </xf>
    <xf numFmtId="43" fontId="46" fillId="0" borderId="0" applyFont="0" applyFill="0" applyBorder="0" applyAlignment="0" applyProtection="0">
      <alignment vertical="center"/>
    </xf>
  </cellStyleXfs>
  <cellXfs count="549">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0" fillId="0" borderId="0" xfId="0" applyAlignment="1">
      <alignment horizontal="center" vertical="center"/>
    </xf>
    <xf numFmtId="0" fontId="4" fillId="3" borderId="4" xfId="0" applyFont="1" applyFill="1" applyBorder="1" applyAlignment="1">
      <alignment horizontal="center" vertical="center" wrapText="1"/>
    </xf>
    <xf numFmtId="0" fontId="1" fillId="3" borderId="4" xfId="0" applyFont="1" applyFill="1" applyBorder="1">
      <alignment vertical="center"/>
    </xf>
    <xf numFmtId="0" fontId="5" fillId="2" borderId="4" xfId="0" applyFont="1" applyFill="1" applyBorder="1" applyAlignment="1">
      <alignment horizontal="center" vertical="center"/>
    </xf>
    <xf numFmtId="0" fontId="7" fillId="4" borderId="4" xfId="3" applyNumberFormat="1" applyFont="1" applyFill="1" applyBorder="1" applyAlignment="1" applyProtection="1">
      <alignment horizontal="center" vertical="center"/>
      <protection locked="0"/>
    </xf>
    <xf numFmtId="176" fontId="0" fillId="4" borderId="4" xfId="0" applyNumberFormat="1" applyFont="1" applyFill="1" applyBorder="1" applyAlignment="1" applyProtection="1">
      <alignment horizontal="center" vertical="center"/>
      <protection locked="0"/>
    </xf>
    <xf numFmtId="0" fontId="0" fillId="5" borderId="4" xfId="0" applyFill="1" applyBorder="1" applyProtection="1">
      <alignment vertical="center"/>
      <protection locked="0"/>
    </xf>
    <xf numFmtId="176" fontId="0" fillId="4" borderId="4" xfId="0" applyNumberFormat="1" applyFill="1" applyBorder="1" applyAlignment="1" applyProtection="1">
      <alignment horizontal="center" vertical="center"/>
      <protection locked="0"/>
    </xf>
    <xf numFmtId="0" fontId="7" fillId="3" borderId="4" xfId="3" applyNumberFormat="1" applyFont="1" applyFill="1" applyBorder="1" applyAlignment="1">
      <alignment horizontal="center" vertical="center"/>
    </xf>
    <xf numFmtId="0" fontId="0" fillId="5" borderId="4" xfId="0" applyFont="1" applyFill="1" applyBorder="1" applyProtection="1">
      <alignment vertical="center"/>
      <protection locked="0"/>
    </xf>
    <xf numFmtId="0" fontId="6" fillId="3" borderId="4" xfId="3" applyNumberFormat="1" applyFont="1" applyFill="1" applyBorder="1" applyAlignment="1">
      <alignment horizontal="center" vertical="center"/>
    </xf>
    <xf numFmtId="176" fontId="1" fillId="3" borderId="4"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6" borderId="4" xfId="0" applyFont="1" applyFill="1" applyBorder="1" applyAlignment="1">
      <alignment horizontal="center" vertical="center" wrapText="1"/>
    </xf>
    <xf numFmtId="0" fontId="7" fillId="0" borderId="4" xfId="0" applyFont="1" applyFill="1" applyBorder="1" applyAlignment="1">
      <alignment horizontal="center" vertical="center" shrinkToFit="1"/>
    </xf>
    <xf numFmtId="0" fontId="0" fillId="4" borderId="4" xfId="0" applyNumberFormat="1" applyFont="1" applyFill="1" applyBorder="1" applyAlignment="1" applyProtection="1">
      <alignment horizontal="center" vertical="center"/>
      <protection locked="0"/>
    </xf>
    <xf numFmtId="177" fontId="0" fillId="4" borderId="5" xfId="0" applyNumberFormat="1" applyFont="1" applyFill="1" applyBorder="1" applyAlignment="1" applyProtection="1">
      <alignment horizontal="center" vertical="center"/>
      <protection locked="0"/>
    </xf>
    <xf numFmtId="14" fontId="0" fillId="4" borderId="5" xfId="0" applyNumberFormat="1" applyFon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4" fillId="7" borderId="4" xfId="0" applyFont="1" applyFill="1" applyBorder="1" applyAlignment="1">
      <alignment horizontal="center" vertical="center" wrapText="1"/>
    </xf>
    <xf numFmtId="0" fontId="0" fillId="4" borderId="4"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4" fontId="0" fillId="4" borderId="4" xfId="0" applyNumberFormat="1" applyFont="1" applyFill="1" applyBorder="1" applyAlignment="1" applyProtection="1">
      <alignment horizontal="center" vertical="center"/>
      <protection locked="0"/>
    </xf>
    <xf numFmtId="0" fontId="0" fillId="4" borderId="5" xfId="0" applyNumberFormat="1" applyFont="1" applyFill="1" applyBorder="1" applyAlignment="1" applyProtection="1">
      <alignment horizontal="center" vertical="center"/>
      <protection locked="0"/>
    </xf>
    <xf numFmtId="14" fontId="0" fillId="4" borderId="4" xfId="0" applyNumberFormat="1" applyFill="1" applyBorder="1" applyAlignment="1" applyProtection="1">
      <alignment horizontal="center" vertical="center"/>
      <protection locked="0"/>
    </xf>
    <xf numFmtId="0" fontId="1" fillId="6" borderId="4" xfId="0" applyFont="1" applyFill="1" applyBorder="1" applyAlignment="1">
      <alignment horizontal="center" vertical="center"/>
    </xf>
    <xf numFmtId="49" fontId="0" fillId="4" borderId="4" xfId="0" applyNumberFormat="1" applyFon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5" xfId="0" applyNumberFormat="1" applyFont="1" applyFill="1" applyBorder="1" applyAlignment="1" applyProtection="1">
      <alignment horizontal="center" vertical="center"/>
      <protection locked="0"/>
    </xf>
    <xf numFmtId="177" fontId="8" fillId="7" borderId="4" xfId="0" applyNumberFormat="1" applyFont="1" applyFill="1" applyBorder="1" applyAlignment="1" applyProtection="1">
      <alignment horizontal="center" vertical="center" wrapText="1"/>
    </xf>
    <xf numFmtId="0" fontId="1" fillId="6" borderId="4" xfId="0" applyFont="1" applyFill="1" applyBorder="1" applyAlignment="1">
      <alignment horizontal="left" vertical="center"/>
    </xf>
    <xf numFmtId="0" fontId="1" fillId="6" borderId="4" xfId="0" applyFont="1" applyFill="1" applyBorder="1" applyAlignment="1">
      <alignment horizontal="center" vertical="center" wrapText="1"/>
    </xf>
    <xf numFmtId="178" fontId="0" fillId="4" borderId="4" xfId="0" applyNumberFormat="1" applyFont="1" applyFill="1" applyBorder="1" applyAlignment="1" applyProtection="1">
      <alignment horizontal="center" vertical="center"/>
      <protection locked="0"/>
    </xf>
    <xf numFmtId="178" fontId="0" fillId="4" borderId="4" xfId="0" applyNumberFormat="1" applyFill="1" applyBorder="1" applyAlignment="1" applyProtection="1">
      <alignment horizontal="center" vertical="center"/>
      <protection locked="0"/>
    </xf>
    <xf numFmtId="0" fontId="1" fillId="6" borderId="4" xfId="0" applyFont="1" applyFill="1" applyBorder="1" applyAlignment="1" applyProtection="1">
      <alignment horizontal="center" vertical="center"/>
    </xf>
    <xf numFmtId="179" fontId="0" fillId="4" borderId="4" xfId="0" applyNumberFormat="1" applyFill="1" applyBorder="1" applyAlignment="1" applyProtection="1">
      <alignment horizontal="center" vertical="center"/>
      <protection locked="0"/>
    </xf>
    <xf numFmtId="179" fontId="0" fillId="4" borderId="4" xfId="0" applyNumberFormat="1" applyFont="1" applyFill="1" applyBorder="1" applyAlignment="1" applyProtection="1">
      <alignment horizontal="center" vertical="center"/>
      <protection locked="0"/>
    </xf>
    <xf numFmtId="0" fontId="1" fillId="7"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protection locked="0"/>
    </xf>
    <xf numFmtId="0" fontId="0" fillId="4" borderId="4" xfId="0" applyFont="1" applyFill="1" applyBorder="1" applyProtection="1">
      <alignment vertical="center"/>
      <protection locked="0"/>
    </xf>
    <xf numFmtId="0" fontId="0" fillId="4" borderId="4" xfId="0" applyFill="1" applyBorder="1" applyProtection="1">
      <alignment vertical="center"/>
      <protection locked="0"/>
    </xf>
    <xf numFmtId="0" fontId="1" fillId="7" borderId="4" xfId="0" applyFont="1" applyFill="1" applyBorder="1" applyAlignment="1">
      <alignment horizontal="center" vertical="center"/>
    </xf>
    <xf numFmtId="177" fontId="0" fillId="4" borderId="4" xfId="0" applyNumberFormat="1" applyFont="1" applyFill="1" applyBorder="1" applyAlignment="1" applyProtection="1">
      <alignment horizontal="center" vertical="center"/>
      <protection locked="0"/>
    </xf>
    <xf numFmtId="177" fontId="6" fillId="6" borderId="4" xfId="0" applyNumberFormat="1" applyFont="1" applyFill="1" applyBorder="1" applyAlignment="1">
      <alignment horizontal="center" vertical="center"/>
    </xf>
    <xf numFmtId="177" fontId="0" fillId="4" borderId="4" xfId="0" applyNumberFormat="1" applyFill="1" applyBorder="1" applyAlignment="1" applyProtection="1">
      <alignment horizontal="center" vertical="center"/>
      <protection locked="0"/>
    </xf>
    <xf numFmtId="0" fontId="2" fillId="2" borderId="0" xfId="0" applyFont="1" applyFill="1" applyBorder="1" applyAlignment="1">
      <alignment vertical="center" shrinkToFit="1"/>
    </xf>
    <xf numFmtId="0" fontId="1" fillId="7" borderId="5" xfId="0" applyFont="1" applyFill="1" applyBorder="1" applyAlignment="1">
      <alignment horizontal="center" vertical="center"/>
    </xf>
    <xf numFmtId="0" fontId="10" fillId="7" borderId="5"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4" xfId="0" applyFont="1" applyFill="1" applyBorder="1" applyAlignment="1">
      <alignment horizontal="center" vertical="center"/>
    </xf>
    <xf numFmtId="0" fontId="0" fillId="0" borderId="0" xfId="0" applyFont="1" applyAlignment="1">
      <alignment horizontal="center" vertical="center"/>
    </xf>
    <xf numFmtId="0" fontId="0" fillId="0" borderId="4" xfId="0" applyBorder="1" applyProtection="1">
      <alignment vertical="center"/>
      <protection locked="0"/>
    </xf>
    <xf numFmtId="177" fontId="6" fillId="6" borderId="4"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shrinkToFit="1"/>
      <protection locked="0"/>
    </xf>
    <xf numFmtId="0" fontId="6" fillId="4"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shrinkToFit="1"/>
      <protection locked="0"/>
    </xf>
    <xf numFmtId="177" fontId="6"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7" fillId="4" borderId="4" xfId="0" applyFont="1" applyFill="1" applyBorder="1" applyAlignment="1" applyProtection="1">
      <alignment horizontal="center" vertical="center" shrinkToFit="1"/>
      <protection locked="0"/>
    </xf>
    <xf numFmtId="176" fontId="7" fillId="4" borderId="4" xfId="3" applyNumberFormat="1" applyFont="1" applyFill="1" applyBorder="1" applyAlignment="1" applyProtection="1">
      <alignment horizontal="center" vertical="center"/>
      <protection locked="0"/>
    </xf>
    <xf numFmtId="10" fontId="0" fillId="0" borderId="4" xfId="0" applyNumberFormat="1" applyFont="1" applyFill="1" applyBorder="1" applyAlignment="1">
      <alignment horizontal="center" vertical="center"/>
    </xf>
    <xf numFmtId="176" fontId="0" fillId="0" borderId="4" xfId="0" applyNumberFormat="1" applyBorder="1" applyAlignment="1">
      <alignment horizontal="center" vertical="center"/>
    </xf>
    <xf numFmtId="10" fontId="0" fillId="0" borderId="4" xfId="0" applyNumberFormat="1" applyBorder="1" applyAlignment="1">
      <alignment horizontal="center" vertical="center"/>
    </xf>
    <xf numFmtId="0" fontId="7" fillId="9" borderId="4" xfId="0" applyFont="1" applyFill="1" applyBorder="1" applyAlignment="1">
      <alignment horizontal="center" vertical="center" shrinkToFit="1"/>
    </xf>
    <xf numFmtId="176" fontId="7" fillId="4" borderId="4" xfId="3" applyNumberFormat="1" applyFont="1" applyFill="1" applyBorder="1" applyAlignment="1" applyProtection="1">
      <alignment horizontal="right" vertical="center"/>
      <protection locked="0"/>
    </xf>
    <xf numFmtId="10" fontId="0" fillId="0" borderId="4" xfId="0" applyNumberFormat="1" applyFill="1" applyBorder="1">
      <alignment vertical="center"/>
    </xf>
    <xf numFmtId="177" fontId="0" fillId="4" borderId="4" xfId="0" applyNumberFormat="1" applyFill="1" applyBorder="1" applyProtection="1">
      <alignment vertical="center"/>
      <protection locked="0"/>
    </xf>
    <xf numFmtId="0" fontId="0" fillId="3" borderId="4" xfId="0" applyFill="1" applyBorder="1" applyAlignment="1">
      <alignment horizontal="center" vertical="center"/>
    </xf>
    <xf numFmtId="176" fontId="0" fillId="3" borderId="4" xfId="0" applyNumberFormat="1" applyFill="1" applyBorder="1">
      <alignment vertical="center"/>
    </xf>
    <xf numFmtId="10" fontId="0" fillId="3" borderId="4" xfId="0" applyNumberFormat="1" applyFill="1" applyBorder="1">
      <alignment vertical="center"/>
    </xf>
    <xf numFmtId="177" fontId="0" fillId="3" borderId="4" xfId="0" applyNumberFormat="1" applyFill="1" applyBorder="1">
      <alignment vertical="center"/>
    </xf>
    <xf numFmtId="176" fontId="0" fillId="4" borderId="4" xfId="0" applyNumberFormat="1" applyFill="1" applyBorder="1" applyProtection="1">
      <alignment vertical="center"/>
      <protection locked="0"/>
    </xf>
    <xf numFmtId="10" fontId="0" fillId="9" borderId="4" xfId="0" applyNumberFormat="1" applyFill="1" applyBorder="1">
      <alignment vertical="center"/>
    </xf>
    <xf numFmtId="10" fontId="0" fillId="0" borderId="4" xfId="0" applyNumberFormat="1" applyBorder="1">
      <alignment vertical="center"/>
    </xf>
    <xf numFmtId="43" fontId="14" fillId="3" borderId="4" xfId="3" applyFont="1" applyFill="1" applyBorder="1" applyAlignment="1">
      <alignment horizontal="center" vertical="center"/>
    </xf>
    <xf numFmtId="176" fontId="0" fillId="4" borderId="4" xfId="0" applyNumberFormat="1" applyFill="1" applyBorder="1" applyAlignment="1" applyProtection="1">
      <alignment horizontal="right" vertical="center"/>
      <protection locked="0"/>
    </xf>
    <xf numFmtId="176" fontId="0" fillId="5" borderId="4" xfId="0" applyNumberFormat="1" applyFill="1" applyBorder="1" applyAlignment="1" applyProtection="1">
      <alignment horizontal="right" vertical="center"/>
      <protection locked="0"/>
    </xf>
    <xf numFmtId="0" fontId="0" fillId="5" borderId="4" xfId="0" applyFill="1" applyBorder="1" applyProtection="1">
      <alignment vertical="center"/>
      <protection locked="0"/>
    </xf>
    <xf numFmtId="176" fontId="0" fillId="5" borderId="4" xfId="0" applyNumberFormat="1" applyFill="1" applyBorder="1" applyProtection="1">
      <alignment vertical="center"/>
      <protection locked="0"/>
    </xf>
    <xf numFmtId="0" fontId="6" fillId="3" borderId="16" xfId="0" applyFont="1" applyFill="1" applyBorder="1" applyAlignment="1">
      <alignment horizontal="center" vertical="center" shrinkToFit="1"/>
    </xf>
    <xf numFmtId="177" fontId="6" fillId="3" borderId="5" xfId="0" applyNumberFormat="1" applyFont="1" applyFill="1" applyBorder="1" applyAlignment="1">
      <alignment horizontal="center" vertical="center"/>
    </xf>
    <xf numFmtId="43" fontId="14" fillId="3" borderId="17" xfId="3" applyFont="1" applyFill="1" applyBorder="1" applyAlignment="1">
      <alignment horizontal="center" vertical="center"/>
    </xf>
    <xf numFmtId="0" fontId="6" fillId="3" borderId="16" xfId="0" applyFont="1" applyFill="1" applyBorder="1" applyAlignment="1">
      <alignment vertical="center" shrinkToFit="1"/>
    </xf>
    <xf numFmtId="43" fontId="7" fillId="3" borderId="4" xfId="3" applyFont="1" applyFill="1" applyBorder="1" applyAlignment="1">
      <alignment horizontal="center" vertical="center"/>
    </xf>
    <xf numFmtId="43" fontId="7" fillId="3" borderId="5" xfId="3" applyFont="1" applyFill="1" applyBorder="1" applyAlignment="1">
      <alignment horizontal="center" vertical="center"/>
    </xf>
    <xf numFmtId="177" fontId="7" fillId="3" borderId="18" xfId="0" applyNumberFormat="1" applyFont="1" applyFill="1" applyBorder="1" applyAlignment="1">
      <alignment horizontal="center" vertical="center"/>
    </xf>
    <xf numFmtId="0" fontId="7" fillId="0" borderId="16" xfId="0" applyFont="1" applyBorder="1" applyAlignment="1">
      <alignment vertical="center" shrinkToFit="1"/>
    </xf>
    <xf numFmtId="43" fontId="7" fillId="4" borderId="4" xfId="3" applyFont="1" applyFill="1" applyBorder="1" applyAlignment="1" applyProtection="1">
      <alignment vertical="center"/>
      <protection locked="0"/>
    </xf>
    <xf numFmtId="43" fontId="7" fillId="4" borderId="5" xfId="3" applyFont="1" applyFill="1" applyBorder="1" applyAlignment="1" applyProtection="1">
      <alignment vertical="center"/>
      <protection locked="0"/>
    </xf>
    <xf numFmtId="177" fontId="7" fillId="4" borderId="18" xfId="0" applyNumberFormat="1" applyFont="1" applyFill="1" applyBorder="1" applyAlignment="1" applyProtection="1">
      <alignment vertical="center"/>
      <protection locked="0"/>
    </xf>
    <xf numFmtId="0" fontId="6" fillId="3" borderId="16" xfId="0" applyFont="1" applyFill="1" applyBorder="1" applyAlignment="1">
      <alignment horizontal="left" vertical="center" shrinkToFit="1"/>
    </xf>
    <xf numFmtId="43" fontId="7" fillId="3" borderId="4" xfId="3" applyFont="1" applyFill="1" applyBorder="1" applyAlignment="1">
      <alignment vertical="center"/>
    </xf>
    <xf numFmtId="43" fontId="7" fillId="3" borderId="18" xfId="3" applyFont="1" applyFill="1" applyBorder="1" applyAlignment="1">
      <alignment vertical="center"/>
    </xf>
    <xf numFmtId="43" fontId="7" fillId="3" borderId="5" xfId="3" applyFont="1" applyFill="1" applyBorder="1" applyAlignment="1">
      <alignment vertical="center"/>
    </xf>
    <xf numFmtId="177" fontId="7" fillId="3" borderId="18" xfId="0" applyNumberFormat="1" applyFont="1" applyFill="1" applyBorder="1" applyAlignment="1">
      <alignment vertical="center"/>
    </xf>
    <xf numFmtId="43" fontId="7" fillId="4" borderId="4" xfId="3" applyFont="1" applyFill="1" applyBorder="1" applyAlignment="1" applyProtection="1">
      <alignment horizontal="center" vertical="center"/>
      <protection locked="0"/>
    </xf>
    <xf numFmtId="43" fontId="7" fillId="4" borderId="5" xfId="3" applyFont="1" applyFill="1" applyBorder="1" applyAlignment="1" applyProtection="1">
      <alignment horizontal="center" vertical="center"/>
      <protection locked="0"/>
    </xf>
    <xf numFmtId="177" fontId="7" fillId="4" borderId="18" xfId="0" applyNumberFormat="1" applyFont="1" applyFill="1" applyBorder="1" applyAlignment="1" applyProtection="1">
      <alignment horizontal="center" vertical="center"/>
      <protection locked="0"/>
    </xf>
    <xf numFmtId="0" fontId="6" fillId="0" borderId="16" xfId="0" applyFont="1" applyBorder="1" applyAlignment="1">
      <alignment vertical="center" shrinkToFit="1"/>
    </xf>
    <xf numFmtId="0" fontId="6" fillId="3" borderId="19" xfId="0" applyFont="1" applyFill="1" applyBorder="1" applyAlignment="1">
      <alignment vertical="center" shrinkToFit="1"/>
    </xf>
    <xf numFmtId="43" fontId="7" fillId="3" borderId="20" xfId="3" applyFont="1" applyFill="1" applyBorder="1" applyAlignment="1">
      <alignment vertical="center"/>
    </xf>
    <xf numFmtId="43" fontId="7" fillId="3" borderId="21" xfId="3" applyFont="1" applyFill="1" applyBorder="1" applyAlignment="1">
      <alignment vertical="center"/>
    </xf>
    <xf numFmtId="0" fontId="7" fillId="0" borderId="0" xfId="0" applyFont="1" applyAlignment="1">
      <alignment vertical="center" shrinkToFit="1"/>
    </xf>
    <xf numFmtId="43" fontId="7" fillId="0" borderId="0" xfId="3" applyFont="1" applyAlignment="1">
      <alignment vertical="center"/>
    </xf>
    <xf numFmtId="177" fontId="7" fillId="0" borderId="0" xfId="0" applyNumberFormat="1" applyFont="1" applyAlignment="1">
      <alignment vertical="center"/>
    </xf>
    <xf numFmtId="0" fontId="16" fillId="0" borderId="22" xfId="0" applyFont="1" applyBorder="1" applyAlignment="1">
      <alignment horizontal="left" vertical="center" wrapText="1"/>
    </xf>
    <xf numFmtId="43" fontId="17" fillId="0" borderId="23" xfId="0" applyNumberFormat="1" applyFont="1" applyBorder="1">
      <alignment vertical="center"/>
    </xf>
    <xf numFmtId="43" fontId="17" fillId="0" borderId="24" xfId="0" applyNumberFormat="1" applyFont="1" applyBorder="1">
      <alignment vertical="center"/>
    </xf>
    <xf numFmtId="0" fontId="16" fillId="0" borderId="1" xfId="0" applyFont="1" applyBorder="1" applyAlignment="1">
      <alignment horizontal="left" vertical="center"/>
    </xf>
    <xf numFmtId="0" fontId="16" fillId="0" borderId="0" xfId="0" applyFont="1" applyAlignment="1">
      <alignment horizontal="left" vertical="center"/>
    </xf>
    <xf numFmtId="0" fontId="18" fillId="0" borderId="26" xfId="0" applyFont="1" applyBorder="1">
      <alignment vertical="center"/>
    </xf>
    <xf numFmtId="0" fontId="19" fillId="0" borderId="2" xfId="0" applyFont="1" applyBorder="1">
      <alignment vertical="center"/>
    </xf>
    <xf numFmtId="43" fontId="20" fillId="0" borderId="3" xfId="0" applyNumberFormat="1" applyFont="1" applyBorder="1" applyAlignment="1">
      <alignment horizontal="right" vertical="center"/>
    </xf>
    <xf numFmtId="43" fontId="20" fillId="0" borderId="3" xfId="0" applyNumberFormat="1" applyFont="1" applyBorder="1">
      <alignment vertical="center"/>
    </xf>
    <xf numFmtId="0" fontId="20" fillId="0" borderId="27" xfId="0" applyFont="1" applyBorder="1">
      <alignment vertical="center"/>
    </xf>
    <xf numFmtId="0" fontId="21" fillId="0" borderId="0" xfId="8" applyFont="1">
      <alignment vertical="center"/>
    </xf>
    <xf numFmtId="0" fontId="46" fillId="0" borderId="0" xfId="8">
      <alignment vertical="center"/>
    </xf>
    <xf numFmtId="0" fontId="7" fillId="0" borderId="0" xfId="8" applyFont="1">
      <alignment vertical="center"/>
    </xf>
    <xf numFmtId="43" fontId="0" fillId="0" borderId="0" xfId="4" applyFont="1" applyAlignment="1">
      <alignment horizontal="right" vertical="center"/>
    </xf>
    <xf numFmtId="43" fontId="0" fillId="0" borderId="0" xfId="4" applyFont="1" applyAlignment="1">
      <alignment vertical="center"/>
    </xf>
    <xf numFmtId="49" fontId="22" fillId="0" borderId="16" xfId="8" applyNumberFormat="1" applyFont="1" applyBorder="1" applyAlignment="1">
      <alignment horizontal="justify" vertical="center"/>
    </xf>
    <xf numFmtId="43" fontId="23" fillId="0" borderId="4" xfId="4" applyFont="1" applyFill="1" applyBorder="1" applyAlignment="1" applyProtection="1">
      <alignment horizontal="right" vertical="center"/>
      <protection locked="0"/>
    </xf>
    <xf numFmtId="43" fontId="23" fillId="0" borderId="18" xfId="4" applyFont="1" applyFill="1" applyBorder="1" applyAlignment="1" applyProtection="1">
      <alignment horizontal="right" vertical="center"/>
      <protection locked="0"/>
    </xf>
    <xf numFmtId="49" fontId="11" fillId="0" borderId="16" xfId="8" applyNumberFormat="1" applyFont="1" applyBorder="1" applyAlignment="1">
      <alignment horizontal="justify" vertical="center"/>
    </xf>
    <xf numFmtId="43" fontId="23" fillId="5" borderId="4" xfId="4" applyFont="1" applyFill="1" applyBorder="1" applyAlignment="1" applyProtection="1">
      <alignment horizontal="right" vertical="center"/>
      <protection locked="0"/>
    </xf>
    <xf numFmtId="43" fontId="23" fillId="5" borderId="18" xfId="4" applyFont="1" applyFill="1" applyBorder="1" applyAlignment="1" applyProtection="1">
      <alignment horizontal="right" vertical="center"/>
      <protection locked="0"/>
    </xf>
    <xf numFmtId="49" fontId="3" fillId="0" borderId="16" xfId="8" applyNumberFormat="1" applyFont="1" applyBorder="1" applyAlignment="1">
      <alignment horizontal="justify" vertical="center"/>
    </xf>
    <xf numFmtId="49" fontId="22" fillId="0" borderId="16" xfId="8" applyNumberFormat="1" applyFont="1" applyBorder="1" applyAlignment="1">
      <alignment horizontal="left" vertical="center"/>
    </xf>
    <xf numFmtId="49" fontId="11" fillId="0" borderId="16" xfId="8" applyNumberFormat="1" applyFont="1" applyBorder="1" applyAlignment="1">
      <alignment horizontal="left" vertical="center"/>
    </xf>
    <xf numFmtId="49" fontId="11" fillId="0" borderId="29" xfId="8" applyNumberFormat="1" applyFont="1" applyBorder="1" applyAlignment="1">
      <alignment horizontal="justify" vertical="center"/>
    </xf>
    <xf numFmtId="43" fontId="23" fillId="5" borderId="4" xfId="4" applyFont="1" applyFill="1" applyBorder="1" applyAlignment="1">
      <alignment horizontal="right" vertical="center"/>
    </xf>
    <xf numFmtId="43" fontId="23" fillId="5" borderId="18" xfId="4" applyFont="1" applyFill="1" applyBorder="1" applyAlignment="1">
      <alignment horizontal="right" vertical="center"/>
    </xf>
    <xf numFmtId="0" fontId="0" fillId="5" borderId="18" xfId="7" applyFont="1" applyFill="1" applyBorder="1" applyProtection="1">
      <alignment vertical="center"/>
      <protection locked="0"/>
    </xf>
    <xf numFmtId="43" fontId="23" fillId="5" borderId="4" xfId="4" applyFont="1" applyFill="1" applyBorder="1" applyAlignment="1" applyProtection="1">
      <alignment vertical="center"/>
      <protection locked="0"/>
    </xf>
    <xf numFmtId="43" fontId="23" fillId="0" borderId="4" xfId="4" applyFont="1" applyFill="1" applyBorder="1" applyAlignment="1">
      <alignment horizontal="right" vertical="center"/>
    </xf>
    <xf numFmtId="43" fontId="23" fillId="0" borderId="18" xfId="4" applyFont="1" applyFill="1" applyBorder="1" applyAlignment="1">
      <alignment horizontal="right" vertical="center"/>
    </xf>
    <xf numFmtId="49" fontId="22" fillId="0" borderId="30" xfId="8" applyNumberFormat="1" applyFont="1" applyBorder="1" applyAlignment="1">
      <alignment horizontal="justify" vertical="center"/>
    </xf>
    <xf numFmtId="43" fontId="23" fillId="0" borderId="31" xfId="4" applyFont="1" applyFill="1" applyBorder="1" applyAlignment="1">
      <alignment horizontal="right" vertical="center"/>
    </xf>
    <xf numFmtId="43" fontId="23" fillId="0" borderId="32" xfId="4" applyFont="1" applyFill="1" applyBorder="1" applyAlignment="1">
      <alignment horizontal="right" vertical="center"/>
    </xf>
    <xf numFmtId="0" fontId="25" fillId="0" borderId="0" xfId="8" applyFont="1">
      <alignment vertical="center"/>
    </xf>
    <xf numFmtId="0" fontId="26" fillId="0" borderId="0" xfId="8" applyFont="1">
      <alignment vertical="center"/>
    </xf>
    <xf numFmtId="43" fontId="26" fillId="0" borderId="0" xfId="4" applyFont="1" applyFill="1" applyBorder="1">
      <alignment vertical="center"/>
    </xf>
    <xf numFmtId="0" fontId="27" fillId="0" borderId="0" xfId="8" applyFont="1" applyAlignment="1">
      <alignment vertical="center" wrapText="1"/>
    </xf>
    <xf numFmtId="0" fontId="21" fillId="0" borderId="0" xfId="7" applyFont="1">
      <alignment vertical="center"/>
    </xf>
    <xf numFmtId="0" fontId="46" fillId="0" borderId="0" xfId="7">
      <alignment vertical="center"/>
    </xf>
    <xf numFmtId="43" fontId="0" fillId="0" borderId="0" xfId="9" applyFont="1" applyAlignment="1">
      <alignment horizontal="right" vertical="center"/>
    </xf>
    <xf numFmtId="43" fontId="0" fillId="0" borderId="0" xfId="9" applyFont="1" applyAlignment="1">
      <alignment vertical="center"/>
    </xf>
    <xf numFmtId="49" fontId="23" fillId="0" borderId="4" xfId="7" applyNumberFormat="1" applyFont="1" applyBorder="1" applyAlignment="1">
      <alignment horizontal="justify" vertical="center"/>
    </xf>
    <xf numFmtId="0" fontId="46" fillId="0" borderId="4" xfId="7" applyBorder="1" applyProtection="1">
      <alignment vertical="center"/>
      <protection locked="0"/>
    </xf>
    <xf numFmtId="49" fontId="23" fillId="0" borderId="4" xfId="7" applyNumberFormat="1" applyFont="1" applyBorder="1" applyAlignment="1">
      <alignment horizontal="left" vertical="center"/>
    </xf>
    <xf numFmtId="49" fontId="14" fillId="3" borderId="4" xfId="7" applyNumberFormat="1" applyFont="1" applyFill="1" applyBorder="1" applyAlignment="1">
      <alignment horizontal="justify" vertical="center"/>
    </xf>
    <xf numFmtId="43" fontId="23" fillId="3" borderId="4" xfId="4" applyFont="1" applyFill="1" applyBorder="1" applyAlignment="1">
      <alignment horizontal="right" vertical="center"/>
    </xf>
    <xf numFmtId="0" fontId="0" fillId="0" borderId="4" xfId="7" applyFont="1" applyBorder="1" applyProtection="1">
      <alignment vertical="center"/>
      <protection locked="0"/>
    </xf>
    <xf numFmtId="43" fontId="23" fillId="0" borderId="4" xfId="4" applyFont="1" applyFill="1" applyBorder="1" applyAlignment="1" applyProtection="1">
      <alignment vertical="center"/>
      <protection locked="0"/>
    </xf>
    <xf numFmtId="49" fontId="23" fillId="3" borderId="4" xfId="7" applyNumberFormat="1" applyFont="1" applyFill="1" applyBorder="1" applyAlignment="1">
      <alignment horizontal="justify" vertical="center"/>
    </xf>
    <xf numFmtId="0" fontId="46" fillId="3" borderId="4" xfId="7" applyFill="1" applyBorder="1">
      <alignment vertical="center"/>
    </xf>
    <xf numFmtId="43" fontId="23" fillId="0" borderId="4" xfId="4" applyFont="1" applyBorder="1" applyAlignment="1" applyProtection="1">
      <alignment horizontal="right" vertical="center"/>
      <protection locked="0"/>
    </xf>
    <xf numFmtId="0" fontId="21" fillId="3" borderId="4" xfId="7" applyFont="1" applyFill="1" applyBorder="1">
      <alignment vertical="center"/>
    </xf>
    <xf numFmtId="0" fontId="26" fillId="0" borderId="4" xfId="7" applyFont="1" applyBorder="1" applyProtection="1">
      <alignment vertical="center"/>
      <protection locked="0"/>
    </xf>
    <xf numFmtId="43" fontId="26" fillId="0" borderId="0" xfId="9" applyFont="1" applyFill="1" applyBorder="1">
      <alignment vertical="center"/>
    </xf>
    <xf numFmtId="0" fontId="27" fillId="0" borderId="4" xfId="7" applyFont="1" applyBorder="1" applyAlignment="1" applyProtection="1">
      <alignment vertical="center" wrapText="1"/>
      <protection locked="0"/>
    </xf>
    <xf numFmtId="0" fontId="27" fillId="0" borderId="0" xfId="7" applyFont="1" applyAlignment="1">
      <alignment vertical="center" wrapText="1"/>
    </xf>
    <xf numFmtId="0" fontId="21" fillId="0" borderId="4" xfId="7" applyFont="1" applyBorder="1" applyAlignment="1">
      <alignment horizontal="left" vertical="center"/>
    </xf>
    <xf numFmtId="0" fontId="21" fillId="0" borderId="4" xfId="7" applyFont="1" applyBorder="1" applyProtection="1">
      <alignment vertical="center"/>
      <protection locked="0"/>
    </xf>
    <xf numFmtId="43" fontId="28" fillId="6" borderId="23" xfId="9" applyFont="1" applyFill="1" applyBorder="1" applyAlignment="1">
      <alignment horizontal="center" vertical="center"/>
    </xf>
    <xf numFmtId="43" fontId="29" fillId="6" borderId="0" xfId="9" applyFont="1" applyFill="1" applyAlignment="1">
      <alignment horizontal="center" vertical="center"/>
    </xf>
    <xf numFmtId="0" fontId="30" fillId="6" borderId="0" xfId="8" applyFont="1" applyFill="1" applyAlignment="1" applyProtection="1">
      <alignment horizontal="center" vertical="center"/>
      <protection locked="0"/>
    </xf>
    <xf numFmtId="43" fontId="30" fillId="6" borderId="0" xfId="8" applyNumberFormat="1" applyFont="1" applyFill="1" applyProtection="1">
      <alignment vertical="center"/>
      <protection locked="0"/>
    </xf>
    <xf numFmtId="0" fontId="26" fillId="0" borderId="0" xfId="7" applyFont="1">
      <alignment vertical="center"/>
    </xf>
    <xf numFmtId="43" fontId="0" fillId="0" borderId="0" xfId="9" applyFont="1" applyFill="1" applyAlignment="1">
      <alignment vertical="center"/>
    </xf>
    <xf numFmtId="49" fontId="14" fillId="3" borderId="4" xfId="7" applyNumberFormat="1" applyFont="1" applyFill="1" applyBorder="1" applyAlignment="1">
      <alignment horizontal="center" vertical="center"/>
    </xf>
    <xf numFmtId="49" fontId="14" fillId="3" borderId="4" xfId="7" applyNumberFormat="1" applyFont="1" applyFill="1" applyBorder="1" applyAlignment="1">
      <alignment horizontal="left" vertical="center"/>
    </xf>
    <xf numFmtId="43" fontId="23" fillId="3" borderId="4" xfId="4" applyFont="1" applyFill="1" applyBorder="1" applyAlignment="1" applyProtection="1">
      <alignment horizontal="right" vertical="center"/>
    </xf>
    <xf numFmtId="43" fontId="31" fillId="0" borderId="4" xfId="4" applyFont="1" applyFill="1" applyBorder="1" applyAlignment="1" applyProtection="1">
      <alignment horizontal="right" vertical="center"/>
      <protection locked="0"/>
    </xf>
    <xf numFmtId="49" fontId="23" fillId="3" borderId="4" xfId="7" applyNumberFormat="1" applyFont="1" applyFill="1" applyBorder="1" applyAlignment="1">
      <alignment horizontal="left" vertical="center"/>
    </xf>
    <xf numFmtId="43" fontId="23" fillId="3" borderId="4" xfId="4" applyFont="1" applyFill="1" applyBorder="1" applyAlignment="1" applyProtection="1">
      <alignment horizontal="justify" vertical="center"/>
    </xf>
    <xf numFmtId="0" fontId="7" fillId="0" borderId="0" xfId="7" applyFont="1">
      <alignment vertical="center"/>
    </xf>
    <xf numFmtId="43" fontId="0" fillId="3" borderId="4" xfId="9" applyFont="1" applyFill="1" applyBorder="1" applyAlignment="1">
      <alignment vertical="center"/>
    </xf>
    <xf numFmtId="0" fontId="0" fillId="3" borderId="4" xfId="7" applyFont="1" applyFill="1" applyBorder="1">
      <alignment vertical="center"/>
    </xf>
    <xf numFmtId="0" fontId="46" fillId="0" borderId="4" xfId="7" applyBorder="1">
      <alignment vertical="center"/>
    </xf>
    <xf numFmtId="0" fontId="46" fillId="0" borderId="0" xfId="7" applyProtection="1">
      <alignment vertical="center"/>
      <protection locked="0"/>
    </xf>
    <xf numFmtId="43" fontId="23" fillId="0" borderId="4" xfId="4" applyFont="1" applyFill="1" applyBorder="1" applyAlignment="1" applyProtection="1">
      <alignment horizontal="justify" vertical="center"/>
    </xf>
    <xf numFmtId="0" fontId="0" fillId="0" borderId="4" xfId="7" applyFont="1" applyBorder="1">
      <alignment vertical="center"/>
    </xf>
    <xf numFmtId="0" fontId="14" fillId="3" borderId="4" xfId="7" applyFont="1" applyFill="1" applyBorder="1">
      <alignment vertical="center"/>
    </xf>
    <xf numFmtId="43" fontId="0" fillId="3" borderId="4" xfId="4" applyFont="1" applyFill="1" applyBorder="1" applyAlignment="1" applyProtection="1">
      <alignment vertical="center"/>
    </xf>
    <xf numFmtId="0" fontId="14" fillId="0" borderId="4" xfId="7" applyFont="1" applyBorder="1">
      <alignment vertical="center"/>
    </xf>
    <xf numFmtId="43" fontId="28" fillId="6" borderId="4" xfId="9" applyFont="1" applyFill="1" applyBorder="1" applyAlignment="1">
      <alignment horizontal="center" vertical="center"/>
    </xf>
    <xf numFmtId="43" fontId="29" fillId="6" borderId="4" xfId="9" applyFont="1" applyFill="1" applyBorder="1" applyAlignment="1">
      <alignment horizontal="center" vertical="center"/>
    </xf>
    <xf numFmtId="0" fontId="30" fillId="6" borderId="4" xfId="8" applyFont="1" applyFill="1" applyBorder="1" applyAlignment="1" applyProtection="1">
      <alignment horizontal="center" vertical="center"/>
      <protection locked="0"/>
    </xf>
    <xf numFmtId="43" fontId="30" fillId="6" borderId="4" xfId="9" applyFont="1" applyFill="1" applyBorder="1" applyProtection="1">
      <alignment vertical="center"/>
      <protection locked="0"/>
    </xf>
    <xf numFmtId="0" fontId="0" fillId="0" borderId="0" xfId="0" applyAlignment="1">
      <alignment horizontal="left" vertical="center"/>
    </xf>
    <xf numFmtId="0" fontId="5" fillId="2" borderId="35" xfId="0" applyFont="1" applyFill="1" applyBorder="1" applyAlignment="1">
      <alignment horizontal="center" vertical="center"/>
    </xf>
    <xf numFmtId="0" fontId="10" fillId="9" borderId="36" xfId="0" applyFont="1" applyFill="1" applyBorder="1" applyAlignment="1">
      <alignment horizontal="center" vertical="center"/>
    </xf>
    <xf numFmtId="0" fontId="0" fillId="0" borderId="4" xfId="0" applyBorder="1">
      <alignment vertical="center"/>
    </xf>
    <xf numFmtId="0" fontId="1" fillId="0" borderId="4" xfId="0" applyFont="1" applyBorder="1" applyAlignment="1">
      <alignment horizontal="center" vertical="center"/>
    </xf>
    <xf numFmtId="0" fontId="9" fillId="0" borderId="4" xfId="0" applyFont="1" applyBorder="1">
      <alignment vertical="center"/>
    </xf>
    <xf numFmtId="0" fontId="1" fillId="0" borderId="5" xfId="0" applyFont="1" applyBorder="1" applyAlignment="1">
      <alignment horizontal="center" vertical="center"/>
    </xf>
    <xf numFmtId="0" fontId="9" fillId="0" borderId="6" xfId="0" applyFont="1" applyBorder="1">
      <alignment vertical="center"/>
    </xf>
    <xf numFmtId="0" fontId="0" fillId="0" borderId="35" xfId="0" applyFont="1" applyBorder="1" applyAlignment="1">
      <alignment vertical="center"/>
    </xf>
    <xf numFmtId="0" fontId="0" fillId="0" borderId="6" xfId="0" applyFont="1" applyFill="1" applyBorder="1" applyAlignment="1" applyProtection="1">
      <alignment vertical="center"/>
      <protection locked="0"/>
    </xf>
    <xf numFmtId="0" fontId="0" fillId="0" borderId="4" xfId="0" applyFont="1" applyBorder="1" applyAlignment="1">
      <alignment horizontal="left" vertical="center"/>
    </xf>
    <xf numFmtId="181" fontId="5" fillId="0" borderId="4" xfId="0" applyNumberFormat="1" applyFont="1" applyBorder="1" applyAlignment="1" applyProtection="1">
      <alignment vertical="center"/>
      <protection locked="0"/>
    </xf>
    <xf numFmtId="0" fontId="1" fillId="0" borderId="4" xfId="0" applyFont="1" applyBorder="1" applyAlignment="1" applyProtection="1">
      <alignment vertical="center"/>
      <protection locked="0"/>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Border="1">
      <alignment vertical="center"/>
    </xf>
    <xf numFmtId="0" fontId="9" fillId="0" borderId="0" xfId="0" applyFont="1" applyBorder="1">
      <alignment vertical="center"/>
    </xf>
    <xf numFmtId="0" fontId="9"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right" vertical="center"/>
    </xf>
    <xf numFmtId="178" fontId="0" fillId="0" borderId="0" xfId="0" applyNumberFormat="1">
      <alignment vertical="center"/>
    </xf>
    <xf numFmtId="0" fontId="0" fillId="0" borderId="4" xfId="0" applyBorder="1" applyAlignment="1">
      <alignment horizontal="left" vertical="center"/>
    </xf>
    <xf numFmtId="9" fontId="0" fillId="0" borderId="4" xfId="0" applyNumberFormat="1" applyBorder="1" applyAlignment="1">
      <alignment horizontal="center" vertical="center"/>
    </xf>
    <xf numFmtId="0" fontId="0" fillId="0" borderId="0" xfId="0" applyBorder="1" applyAlignment="1">
      <alignment horizontal="left" vertical="center"/>
    </xf>
    <xf numFmtId="0" fontId="0" fillId="0" borderId="0" xfId="0" applyAlignment="1"/>
    <xf numFmtId="0" fontId="0" fillId="0" borderId="4" xfId="0" applyFill="1" applyBorder="1" applyAlignment="1">
      <alignment horizontal="center" vertical="center"/>
    </xf>
    <xf numFmtId="0" fontId="0" fillId="0" borderId="4" xfId="0" applyBorder="1" applyAlignment="1">
      <alignment vertical="center"/>
    </xf>
    <xf numFmtId="0" fontId="0" fillId="4" borderId="6"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Fill="1" applyProtection="1">
      <alignment vertical="center"/>
      <protection locked="0"/>
    </xf>
    <xf numFmtId="0" fontId="0" fillId="0" borderId="0" xfId="0" applyAlignment="1" applyProtection="1">
      <alignment vertical="center"/>
      <protection locked="0"/>
    </xf>
    <xf numFmtId="0" fontId="0" fillId="0" borderId="0" xfId="0" applyProtection="1">
      <alignment vertical="center"/>
    </xf>
    <xf numFmtId="0" fontId="5" fillId="2" borderId="35"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0" fillId="3" borderId="4"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0" borderId="4" xfId="0" applyBorder="1" applyAlignment="1" applyProtection="1">
      <alignment horizontal="center" vertical="center"/>
    </xf>
    <xf numFmtId="10" fontId="0" fillId="0" borderId="4" xfId="0" applyNumberFormat="1"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right" vertical="center"/>
    </xf>
    <xf numFmtId="182" fontId="0" fillId="4" borderId="4" xfId="0" applyNumberFormat="1" applyFill="1" applyBorder="1" applyAlignment="1" applyProtection="1">
      <alignment horizontal="center" vertical="center"/>
      <protection locked="0"/>
    </xf>
    <xf numFmtId="0" fontId="0" fillId="4" borderId="6" xfId="0" applyFill="1" applyBorder="1" applyAlignment="1" applyProtection="1">
      <alignment horizontal="center" vertical="center"/>
    </xf>
    <xf numFmtId="182" fontId="0" fillId="4" borderId="4" xfId="0" applyNumberFormat="1" applyFill="1" applyBorder="1" applyProtection="1">
      <alignment vertical="center"/>
      <protection locked="0"/>
    </xf>
    <xf numFmtId="0" fontId="0" fillId="0" borderId="4" xfId="0" applyBorder="1" applyAlignment="1" applyProtection="1">
      <alignment vertical="center"/>
    </xf>
    <xf numFmtId="0" fontId="0" fillId="0" borderId="4" xfId="0" applyFont="1" applyBorder="1" applyProtection="1">
      <alignment vertical="center"/>
    </xf>
    <xf numFmtId="177" fontId="0" fillId="0" borderId="5" xfId="0" applyNumberFormat="1" applyBorder="1" applyAlignment="1" applyProtection="1">
      <alignment horizontal="right" vertical="center"/>
    </xf>
    <xf numFmtId="177" fontId="0" fillId="0" borderId="6" xfId="0" applyNumberFormat="1" applyBorder="1" applyAlignment="1" applyProtection="1">
      <alignment vertical="center"/>
    </xf>
    <xf numFmtId="177" fontId="0" fillId="0" borderId="5" xfId="0" applyNumberFormat="1" applyBorder="1" applyAlignment="1" applyProtection="1">
      <alignment vertical="center"/>
    </xf>
    <xf numFmtId="177" fontId="0" fillId="0" borderId="6" xfId="0" applyNumberFormat="1" applyBorder="1" applyAlignment="1" applyProtection="1">
      <alignment horizontal="left" vertical="center"/>
    </xf>
    <xf numFmtId="10" fontId="0" fillId="3" borderId="4" xfId="0" applyNumberFormat="1" applyFill="1" applyBorder="1" applyAlignment="1" applyProtection="1">
      <alignment horizontal="center" vertical="center"/>
    </xf>
    <xf numFmtId="0" fontId="0" fillId="0" borderId="4" xfId="0" applyFill="1" applyBorder="1">
      <alignment vertical="center"/>
    </xf>
    <xf numFmtId="0" fontId="33" fillId="0" borderId="4" xfId="0" applyFont="1" applyBorder="1" applyAlignment="1">
      <alignment horizontal="left" vertical="center"/>
    </xf>
    <xf numFmtId="0" fontId="35" fillId="2" borderId="35" xfId="0" applyFont="1" applyFill="1" applyBorder="1" applyAlignment="1">
      <alignment horizontal="center" vertical="center"/>
    </xf>
    <xf numFmtId="0" fontId="0" fillId="0" borderId="4" xfId="0" applyBorder="1" applyAlignment="1"/>
    <xf numFmtId="0" fontId="9" fillId="0" borderId="4" xfId="0" applyFont="1" applyBorder="1" applyAlignment="1">
      <alignment vertical="center"/>
    </xf>
    <xf numFmtId="0" fontId="36" fillId="4" borderId="4" xfId="0" applyFont="1" applyFill="1" applyBorder="1" applyAlignment="1">
      <alignment vertical="center"/>
    </xf>
    <xf numFmtId="0" fontId="37" fillId="4" borderId="4" xfId="0" applyFont="1" applyFill="1" applyBorder="1" applyAlignment="1" applyProtection="1">
      <alignment horizontal="left" vertical="center"/>
      <protection locked="0"/>
    </xf>
    <xf numFmtId="0" fontId="0" fillId="4" borderId="4" xfId="0" applyFont="1" applyFill="1" applyBorder="1" applyAlignment="1">
      <alignment vertical="center"/>
    </xf>
    <xf numFmtId="0" fontId="10" fillId="4" borderId="4" xfId="0" applyFont="1" applyFill="1" applyBorder="1" applyAlignment="1" applyProtection="1">
      <alignment horizontal="left" vertical="center"/>
      <protection locked="0"/>
    </xf>
    <xf numFmtId="0" fontId="37" fillId="9" borderId="4" xfId="0" applyFont="1" applyFill="1" applyBorder="1" applyAlignment="1">
      <alignment vertical="center"/>
    </xf>
    <xf numFmtId="0" fontId="33" fillId="0" borderId="4" xfId="0" applyFont="1" applyBorder="1" applyAlignment="1"/>
    <xf numFmtId="0" fontId="33" fillId="0" borderId="4" xfId="0" applyFont="1" applyBorder="1" applyAlignment="1">
      <alignment vertical="center"/>
    </xf>
    <xf numFmtId="0" fontId="0" fillId="0" borderId="0" xfId="0" applyAlignment="1">
      <alignment vertical="center"/>
    </xf>
    <xf numFmtId="0" fontId="32" fillId="0" borderId="4" xfId="0" applyFont="1" applyBorder="1">
      <alignment vertical="center"/>
    </xf>
    <xf numFmtId="0" fontId="38" fillId="9" borderId="4" xfId="0" applyFont="1" applyFill="1" applyBorder="1">
      <alignment vertical="center"/>
    </xf>
    <xf numFmtId="0" fontId="38" fillId="0" borderId="4" xfId="0" applyFont="1" applyBorder="1">
      <alignment vertical="center"/>
    </xf>
    <xf numFmtId="0" fontId="32" fillId="0" borderId="4" xfId="0" applyFont="1" applyFill="1" applyBorder="1">
      <alignment vertical="center"/>
    </xf>
    <xf numFmtId="49" fontId="32" fillId="12" borderId="4" xfId="0" applyNumberFormat="1" applyFont="1" applyFill="1" applyBorder="1" applyAlignment="1">
      <alignment horizontal="left" vertical="center"/>
    </xf>
    <xf numFmtId="49" fontId="32" fillId="0" borderId="4" xfId="0" applyNumberFormat="1" applyFont="1" applyFill="1" applyBorder="1" applyAlignment="1">
      <alignment horizontal="left" vertical="center"/>
    </xf>
    <xf numFmtId="0" fontId="32" fillId="9" borderId="4" xfId="0" applyFont="1" applyFill="1" applyBorder="1">
      <alignment vertical="center"/>
    </xf>
    <xf numFmtId="0" fontId="10" fillId="0" borderId="5" xfId="2" applyFont="1" applyBorder="1">
      <alignment vertical="center"/>
    </xf>
    <xf numFmtId="0" fontId="10" fillId="0" borderId="4" xfId="2" applyFont="1" applyBorder="1">
      <alignment vertical="center"/>
    </xf>
    <xf numFmtId="0" fontId="10" fillId="9" borderId="5" xfId="2" applyFont="1" applyFill="1" applyBorder="1">
      <alignment vertical="center"/>
    </xf>
    <xf numFmtId="0" fontId="32" fillId="0" borderId="5" xfId="2" applyFont="1" applyBorder="1">
      <alignment vertical="center"/>
    </xf>
    <xf numFmtId="0" fontId="32" fillId="0" borderId="4" xfId="2" applyFont="1" applyBorder="1">
      <alignment vertical="center"/>
    </xf>
    <xf numFmtId="0" fontId="32" fillId="9" borderId="4" xfId="2" applyFont="1" applyFill="1" applyBorder="1">
      <alignment vertical="center"/>
    </xf>
    <xf numFmtId="0" fontId="32" fillId="9" borderId="2" xfId="2" applyFont="1" applyFill="1" applyBorder="1">
      <alignment vertical="center"/>
    </xf>
    <xf numFmtId="0" fontId="32" fillId="9" borderId="0" xfId="2" applyFont="1" applyFill="1">
      <alignment vertical="center"/>
    </xf>
    <xf numFmtId="0" fontId="32" fillId="0" borderId="0" xfId="2" applyFont="1">
      <alignment vertical="center"/>
    </xf>
    <xf numFmtId="0" fontId="32" fillId="0" borderId="0" xfId="0" applyFont="1">
      <alignment vertical="center"/>
    </xf>
    <xf numFmtId="0" fontId="10" fillId="0" borderId="4" xfId="2" applyFont="1" applyBorder="1" applyAlignment="1">
      <alignment vertical="top"/>
    </xf>
    <xf numFmtId="0" fontId="10" fillId="9" borderId="4" xfId="2" applyFont="1" applyFill="1" applyBorder="1" applyAlignment="1"/>
    <xf numFmtId="0" fontId="32" fillId="0" borderId="4" xfId="2" applyFont="1" applyBorder="1" applyAlignment="1">
      <alignment vertical="top"/>
    </xf>
    <xf numFmtId="0" fontId="32" fillId="9" borderId="4" xfId="2" applyFont="1" applyFill="1" applyBorder="1" applyAlignment="1"/>
    <xf numFmtId="0" fontId="10" fillId="0" borderId="4" xfId="2" applyFont="1" applyBorder="1" applyAlignment="1"/>
    <xf numFmtId="0" fontId="0" fillId="9" borderId="4" xfId="0" applyFill="1" applyBorder="1" applyAlignment="1"/>
    <xf numFmtId="0" fontId="1" fillId="9" borderId="4" xfId="0" applyFont="1" applyFill="1" applyBorder="1" applyAlignment="1"/>
    <xf numFmtId="0" fontId="1" fillId="0" borderId="4" xfId="0" applyFont="1" applyBorder="1" applyAlignment="1"/>
    <xf numFmtId="0" fontId="1" fillId="14" borderId="4" xfId="0" applyFont="1" applyFill="1" applyBorder="1" applyAlignment="1">
      <alignment horizontal="center" vertical="center"/>
    </xf>
    <xf numFmtId="0" fontId="7" fillId="4" borderId="4" xfId="0" applyFont="1" applyFill="1" applyBorder="1" applyAlignment="1" applyProtection="1">
      <alignment vertical="center" shrinkToFit="1"/>
      <protection locked="0"/>
    </xf>
    <xf numFmtId="176" fontId="7" fillId="4" borderId="4" xfId="3" applyNumberFormat="1" applyFont="1" applyFill="1" applyBorder="1" applyAlignment="1" applyProtection="1">
      <alignment vertical="center"/>
      <protection locked="0"/>
    </xf>
    <xf numFmtId="0" fontId="0" fillId="3" borderId="4" xfId="0" applyFill="1" applyBorder="1" applyAlignment="1">
      <alignment vertical="center"/>
    </xf>
    <xf numFmtId="177" fontId="0" fillId="3" borderId="4" xfId="0" applyNumberFormat="1" applyFill="1" applyBorder="1" applyAlignment="1">
      <alignment vertical="center"/>
    </xf>
    <xf numFmtId="43" fontId="7" fillId="15" borderId="4" xfId="3" applyFont="1" applyFill="1" applyBorder="1" applyAlignment="1" applyProtection="1">
      <alignment vertical="center"/>
      <protection locked="0"/>
    </xf>
    <xf numFmtId="183" fontId="0" fillId="4" borderId="4" xfId="0" applyNumberFormat="1" applyFont="1" applyFill="1" applyBorder="1" applyAlignment="1" applyProtection="1">
      <alignment horizontal="center" vertical="center"/>
      <protection locked="0"/>
    </xf>
    <xf numFmtId="183" fontId="0" fillId="4" borderId="4" xfId="0" applyNumberFormat="1" applyFill="1" applyBorder="1" applyAlignment="1" applyProtection="1">
      <alignment horizontal="center" vertical="center"/>
      <protection locked="0"/>
    </xf>
    <xf numFmtId="49" fontId="0" fillId="4" borderId="9" xfId="0" applyNumberFormat="1" applyFont="1" applyFill="1" applyBorder="1" applyAlignment="1" applyProtection="1">
      <alignment horizontal="center" vertical="center"/>
      <protection locked="0"/>
    </xf>
    <xf numFmtId="49" fontId="0" fillId="4" borderId="9" xfId="0" applyNumberFormat="1" applyFill="1" applyBorder="1" applyAlignment="1" applyProtection="1">
      <alignment horizontal="center" vertical="center"/>
      <protection locked="0"/>
    </xf>
    <xf numFmtId="49" fontId="41" fillId="4" borderId="9" xfId="0" applyNumberFormat="1" applyFont="1" applyFill="1" applyBorder="1" applyAlignment="1" applyProtection="1">
      <alignment horizontal="center" vertical="center"/>
      <protection locked="0"/>
    </xf>
    <xf numFmtId="0" fontId="34" fillId="2" borderId="4" xfId="0" applyFont="1" applyFill="1" applyBorder="1" applyAlignment="1">
      <alignment horizontal="center" vertical="center"/>
    </xf>
    <xf numFmtId="0" fontId="35" fillId="2" borderId="35" xfId="0" applyFont="1" applyFill="1" applyBorder="1" applyAlignment="1">
      <alignment horizontal="center" vertical="center"/>
    </xf>
    <xf numFmtId="0" fontId="0" fillId="5" borderId="5"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32" fillId="12" borderId="4" xfId="0" applyFont="1" applyFill="1" applyBorder="1" applyAlignment="1">
      <alignment horizontal="left" vertical="center"/>
    </xf>
    <xf numFmtId="0" fontId="39" fillId="12" borderId="5" xfId="1" applyFont="1" applyFill="1" applyBorder="1" applyAlignment="1" applyProtection="1">
      <alignment horizontal="left" vertical="center"/>
    </xf>
    <xf numFmtId="0" fontId="39" fillId="12" borderId="6" xfId="1" applyFont="1" applyFill="1" applyBorder="1" applyAlignment="1" applyProtection="1">
      <alignment horizontal="left" vertical="center"/>
    </xf>
    <xf numFmtId="0" fontId="32" fillId="12" borderId="5" xfId="0" applyFont="1" applyFill="1" applyBorder="1" applyAlignment="1">
      <alignment horizontal="left" vertical="center"/>
    </xf>
    <xf numFmtId="0" fontId="32" fillId="12" borderId="6" xfId="0" applyFont="1" applyFill="1" applyBorder="1" applyAlignment="1">
      <alignment horizontal="left" vertical="center"/>
    </xf>
    <xf numFmtId="0" fontId="32" fillId="12" borderId="5" xfId="1" applyFont="1" applyFill="1" applyBorder="1" applyAlignment="1" applyProtection="1">
      <alignment horizontal="left" vertical="center"/>
    </xf>
    <xf numFmtId="0" fontId="32" fillId="12" borderId="6" xfId="1" applyFont="1" applyFill="1" applyBorder="1" applyAlignment="1" applyProtection="1">
      <alignment horizontal="left" vertical="center"/>
    </xf>
    <xf numFmtId="0" fontId="32" fillId="12" borderId="5" xfId="0" applyFont="1" applyFill="1" applyBorder="1" applyAlignment="1">
      <alignment horizontal="left" vertical="center" wrapText="1"/>
    </xf>
    <xf numFmtId="0" fontId="32" fillId="12" borderId="6" xfId="0" applyFont="1" applyFill="1" applyBorder="1" applyAlignment="1">
      <alignment horizontal="left" vertical="center" wrapText="1"/>
    </xf>
    <xf numFmtId="49" fontId="32" fillId="12" borderId="5" xfId="0" applyNumberFormat="1" applyFont="1" applyFill="1" applyBorder="1" applyAlignment="1">
      <alignment horizontal="left" vertical="center"/>
    </xf>
    <xf numFmtId="49" fontId="32" fillId="12" borderId="6" xfId="0" applyNumberFormat="1" applyFont="1" applyFill="1" applyBorder="1" applyAlignment="1">
      <alignment horizontal="left" vertical="center"/>
    </xf>
    <xf numFmtId="0" fontId="32" fillId="13" borderId="5" xfId="0" applyFont="1" applyFill="1" applyBorder="1" applyAlignment="1">
      <alignment horizontal="left" vertical="center"/>
    </xf>
    <xf numFmtId="0" fontId="32" fillId="13" borderId="7" xfId="0" applyFont="1" applyFill="1" applyBorder="1" applyAlignment="1">
      <alignment horizontal="left" vertical="center"/>
    </xf>
    <xf numFmtId="0" fontId="32" fillId="13" borderId="6" xfId="0" applyFont="1" applyFill="1" applyBorder="1" applyAlignment="1">
      <alignment horizontal="left" vertical="center"/>
    </xf>
    <xf numFmtId="0" fontId="0" fillId="0" borderId="0" xfId="0" applyAlignment="1">
      <alignment horizontal="center" vertical="center"/>
    </xf>
    <xf numFmtId="0" fontId="38" fillId="9" borderId="34" xfId="0" applyFont="1" applyFill="1" applyBorder="1" applyAlignment="1">
      <alignment horizontal="left" vertical="center" wrapText="1"/>
    </xf>
    <xf numFmtId="0" fontId="38" fillId="9" borderId="35" xfId="0" applyFont="1" applyFill="1" applyBorder="1" applyAlignment="1">
      <alignment horizontal="left" vertical="center" wrapText="1"/>
    </xf>
    <xf numFmtId="0" fontId="32" fillId="4" borderId="5" xfId="2" applyFont="1" applyFill="1" applyBorder="1" applyAlignment="1">
      <alignment horizontal="left" vertical="center"/>
    </xf>
    <xf numFmtId="0" fontId="32" fillId="4" borderId="6" xfId="2" applyFont="1" applyFill="1" applyBorder="1" applyAlignment="1">
      <alignment horizontal="left" vertical="center"/>
    </xf>
    <xf numFmtId="0" fontId="32" fillId="4" borderId="5" xfId="0" applyFont="1" applyFill="1" applyBorder="1" applyAlignment="1" applyProtection="1">
      <alignment horizontal="left" vertical="center"/>
      <protection locked="0"/>
    </xf>
    <xf numFmtId="0" fontId="32" fillId="4" borderId="6" xfId="0" applyFont="1" applyFill="1" applyBorder="1" applyAlignment="1" applyProtection="1">
      <alignment horizontal="left" vertical="center"/>
      <protection locked="0"/>
    </xf>
    <xf numFmtId="49" fontId="32" fillId="4" borderId="5" xfId="0" applyNumberFormat="1" applyFont="1" applyFill="1" applyBorder="1" applyAlignment="1" applyProtection="1">
      <alignment horizontal="left" vertical="center"/>
      <protection locked="0"/>
    </xf>
    <xf numFmtId="49" fontId="32" fillId="4" borderId="6" xfId="0" applyNumberFormat="1" applyFont="1" applyFill="1" applyBorder="1" applyAlignment="1" applyProtection="1">
      <alignment horizontal="left" vertical="center"/>
      <protection locked="0"/>
    </xf>
    <xf numFmtId="0" fontId="40" fillId="12" borderId="5" xfId="0" applyFont="1" applyFill="1" applyBorder="1" applyAlignment="1">
      <alignment horizontal="left" vertical="center" wrapText="1"/>
    </xf>
    <xf numFmtId="0" fontId="40" fillId="12" borderId="6" xfId="0" applyFont="1" applyFill="1" applyBorder="1" applyAlignment="1">
      <alignment horizontal="left" vertical="center" wrapText="1"/>
    </xf>
    <xf numFmtId="49" fontId="39" fillId="12" borderId="5" xfId="1" applyNumberFormat="1" applyFont="1" applyFill="1" applyBorder="1" applyAlignment="1" applyProtection="1">
      <alignment horizontal="left" vertical="center"/>
    </xf>
    <xf numFmtId="49" fontId="39" fillId="12" borderId="6" xfId="1" applyNumberFormat="1" applyFont="1" applyFill="1" applyBorder="1" applyAlignment="1" applyProtection="1">
      <alignment horizontal="left" vertical="center"/>
    </xf>
    <xf numFmtId="0" fontId="32" fillId="4" borderId="5" xfId="0" applyFont="1" applyFill="1" applyBorder="1" applyAlignment="1" applyProtection="1">
      <alignment vertical="center"/>
      <protection locked="0"/>
    </xf>
    <xf numFmtId="0" fontId="32" fillId="4" borderId="6" xfId="0" applyFont="1" applyFill="1" applyBorder="1" applyAlignment="1" applyProtection="1">
      <alignment vertical="center"/>
      <protection locked="0"/>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37" fillId="9" borderId="5" xfId="0" applyFont="1" applyFill="1" applyBorder="1" applyAlignment="1">
      <alignment horizontal="left" vertical="center"/>
    </xf>
    <xf numFmtId="0" fontId="37" fillId="9" borderId="7" xfId="0" applyFont="1" applyFill="1" applyBorder="1" applyAlignment="1">
      <alignment horizontal="left" vertical="center"/>
    </xf>
    <xf numFmtId="0" fontId="0" fillId="4" borderId="5" xfId="0" applyFont="1" applyFill="1" applyBorder="1" applyAlignment="1" applyProtection="1">
      <alignment horizontal="left" vertical="center"/>
      <protection locked="0"/>
    </xf>
    <xf numFmtId="0" fontId="0" fillId="4" borderId="6" xfId="0" applyFont="1" applyFill="1" applyBorder="1" applyAlignment="1" applyProtection="1">
      <alignment horizontal="left" vertical="center"/>
      <protection locked="0"/>
    </xf>
    <xf numFmtId="0" fontId="1" fillId="0" borderId="5" xfId="0" applyFont="1" applyBorder="1" applyAlignment="1">
      <alignment vertical="center"/>
    </xf>
    <xf numFmtId="0" fontId="1" fillId="0" borderId="6" xfId="0" applyFont="1" applyBorder="1" applyAlignment="1">
      <alignment vertical="center"/>
    </xf>
    <xf numFmtId="0" fontId="34" fillId="2" borderId="5"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6" xfId="0" applyFont="1" applyFill="1" applyBorder="1" applyAlignment="1">
      <alignment horizontal="center" vertical="center"/>
    </xf>
    <xf numFmtId="0" fontId="35" fillId="2" borderId="4" xfId="0" applyFont="1" applyFill="1" applyBorder="1" applyAlignment="1">
      <alignment horizontal="center" vertical="center"/>
    </xf>
    <xf numFmtId="0" fontId="10" fillId="9" borderId="38" xfId="0" applyFont="1" applyFill="1" applyBorder="1" applyAlignment="1">
      <alignment vertical="center"/>
    </xf>
    <xf numFmtId="0" fontId="10" fillId="9" borderId="6" xfId="0" applyFont="1" applyFill="1" applyBorder="1" applyAlignment="1">
      <alignment vertical="center"/>
    </xf>
    <xf numFmtId="0" fontId="32" fillId="4" borderId="5" xfId="0" applyFont="1" applyFill="1" applyBorder="1" applyAlignment="1">
      <alignment vertical="center" wrapText="1"/>
    </xf>
    <xf numFmtId="0" fontId="32" fillId="4" borderId="6" xfId="0" applyFont="1" applyFill="1" applyBorder="1" applyAlignment="1">
      <alignment vertical="center" wrapText="1"/>
    </xf>
    <xf numFmtId="0" fontId="2" fillId="2" borderId="4" xfId="0"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lignment vertical="center"/>
    </xf>
    <xf numFmtId="0" fontId="5" fillId="2" borderId="27" xfId="0" applyFont="1" applyFill="1" applyBorder="1">
      <alignmen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32" fillId="4" borderId="5" xfId="0" applyFont="1" applyFill="1" applyBorder="1" applyAlignment="1" applyProtection="1">
      <alignment horizontal="left" vertical="center" wrapText="1"/>
      <protection locked="0"/>
    </xf>
    <xf numFmtId="0" fontId="32" fillId="4" borderId="7" xfId="0" applyFont="1" applyFill="1" applyBorder="1" applyAlignment="1" applyProtection="1">
      <alignment horizontal="left" vertical="center" wrapText="1"/>
      <protection locked="0"/>
    </xf>
    <xf numFmtId="0" fontId="32" fillId="4" borderId="6" xfId="0" applyFont="1" applyFill="1" applyBorder="1" applyAlignment="1" applyProtection="1">
      <alignment horizontal="left" vertical="center" wrapText="1"/>
      <protection locked="0"/>
    </xf>
    <xf numFmtId="0" fontId="0" fillId="4" borderId="5" xfId="0" applyFill="1" applyBorder="1" applyProtection="1">
      <alignment vertical="center"/>
      <protection locked="0"/>
    </xf>
    <xf numFmtId="0" fontId="0" fillId="4" borderId="7" xfId="0" applyFill="1" applyBorder="1" applyProtection="1">
      <alignment vertical="center"/>
      <protection locked="0"/>
    </xf>
    <xf numFmtId="0" fontId="0" fillId="4" borderId="6" xfId="0" applyFill="1" applyBorder="1" applyProtection="1">
      <alignment vertical="center"/>
      <protection locked="0"/>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0" fillId="4" borderId="4" xfId="0" applyFill="1" applyBorder="1" applyAlignment="1" applyProtection="1">
      <alignment horizontal="left" vertical="center"/>
      <protection locked="0"/>
    </xf>
    <xf numFmtId="0" fontId="1" fillId="0" borderId="5" xfId="0" applyFont="1" applyBorder="1">
      <alignment vertical="center"/>
    </xf>
    <xf numFmtId="0" fontId="1" fillId="0" borderId="7" xfId="0" applyFont="1" applyBorder="1">
      <alignment vertical="center"/>
    </xf>
    <xf numFmtId="0" fontId="1" fillId="0" borderId="6" xfId="0" applyFont="1" applyBorder="1">
      <alignment vertical="center"/>
    </xf>
    <xf numFmtId="0" fontId="0" fillId="4" borderId="5"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ont="1" applyFill="1" applyBorder="1" applyAlignment="1" applyProtection="1">
      <alignment horizontal="left" vertical="center"/>
      <protection locked="0"/>
    </xf>
    <xf numFmtId="0" fontId="1" fillId="0" borderId="4" xfId="0" applyFont="1" applyBorder="1" applyAlignment="1">
      <alignment horizontal="lef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4" borderId="5"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5"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9" fontId="0" fillId="4" borderId="4" xfId="0" applyNumberFormat="1" applyFill="1" applyBorder="1" applyAlignment="1" applyProtection="1">
      <alignment horizontal="left" vertical="center"/>
      <protection locked="0"/>
    </xf>
    <xf numFmtId="0" fontId="2" fillId="2" borderId="5"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 fillId="0" borderId="5"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6" xfId="0" applyFont="1" applyBorder="1" applyAlignment="1" applyProtection="1">
      <alignment horizontal="left"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9" fontId="0" fillId="4" borderId="5" xfId="0" applyNumberFormat="1" applyFill="1" applyBorder="1" applyAlignment="1" applyProtection="1">
      <alignment horizontal="center" vertical="center"/>
      <protection locked="0"/>
    </xf>
    <xf numFmtId="179" fontId="0" fillId="4" borderId="6" xfId="0" applyNumberFormat="1" applyFill="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41" fontId="0" fillId="0" borderId="5" xfId="0" applyNumberFormat="1" applyBorder="1" applyAlignment="1" applyProtection="1">
      <alignment vertical="center"/>
    </xf>
    <xf numFmtId="41" fontId="0" fillId="0" borderId="6" xfId="0" applyNumberFormat="1" applyBorder="1" applyAlignment="1" applyProtection="1">
      <alignment vertical="center"/>
    </xf>
    <xf numFmtId="0" fontId="0" fillId="0" borderId="0" xfId="0" applyAlignment="1" applyProtection="1">
      <alignment horizontal="center" vertical="center"/>
    </xf>
    <xf numFmtId="0" fontId="0" fillId="3" borderId="5"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0" borderId="7" xfId="0" applyBorder="1" applyAlignment="1" applyProtection="1">
      <alignment horizontal="center" vertical="center"/>
    </xf>
    <xf numFmtId="177" fontId="0" fillId="4" borderId="5" xfId="0" applyNumberFormat="1" applyFill="1" applyBorder="1" applyAlignment="1" applyProtection="1">
      <alignment horizontal="center" vertical="center"/>
      <protection locked="0"/>
    </xf>
    <xf numFmtId="177" fontId="0" fillId="4" borderId="6" xfId="0" applyNumberFormat="1" applyFill="1" applyBorder="1" applyAlignment="1" applyProtection="1">
      <alignment horizontal="center" vertical="center"/>
      <protection locked="0"/>
    </xf>
    <xf numFmtId="0" fontId="0" fillId="0" borderId="5" xfId="0" applyBorder="1" applyAlignment="1" applyProtection="1">
      <alignment horizontal="left" vertical="center"/>
    </xf>
    <xf numFmtId="0" fontId="0" fillId="0" borderId="7" xfId="0" applyBorder="1" applyAlignment="1" applyProtection="1">
      <alignment horizontal="left" vertical="center"/>
    </xf>
    <xf numFmtId="0" fontId="0" fillId="0" borderId="6" xfId="0" applyBorder="1" applyAlignment="1" applyProtection="1">
      <alignment horizontal="left" vertical="center"/>
    </xf>
    <xf numFmtId="41" fontId="0" fillId="4" borderId="5" xfId="0" applyNumberFormat="1" applyFill="1" applyBorder="1" applyAlignment="1" applyProtection="1">
      <alignment horizontal="center" vertical="center"/>
      <protection locked="0"/>
    </xf>
    <xf numFmtId="41" fontId="0" fillId="4" borderId="6" xfId="0" applyNumberFormat="1" applyFill="1" applyBorder="1" applyAlignment="1" applyProtection="1">
      <alignment horizontal="center" vertical="center"/>
      <protection locked="0"/>
    </xf>
    <xf numFmtId="41" fontId="0" fillId="3" borderId="5" xfId="0" applyNumberFormat="1" applyFill="1" applyBorder="1" applyAlignment="1" applyProtection="1">
      <alignment vertical="center"/>
    </xf>
    <xf numFmtId="41" fontId="0" fillId="3" borderId="6" xfId="0" applyNumberFormat="1" applyFill="1" applyBorder="1" applyAlignment="1" applyProtection="1">
      <alignment vertical="center"/>
    </xf>
    <xf numFmtId="0" fontId="0" fillId="0" borderId="34" xfId="0" applyBorder="1" applyAlignment="1" applyProtection="1">
      <alignment horizontal="center" vertical="center"/>
    </xf>
    <xf numFmtId="0" fontId="0" fillId="0" borderId="37" xfId="0" applyBorder="1" applyAlignment="1" applyProtection="1">
      <alignment horizontal="center" vertical="center"/>
    </xf>
    <xf numFmtId="0" fontId="0" fillId="0" borderId="35" xfId="0" applyBorder="1" applyAlignment="1" applyProtection="1">
      <alignment horizontal="center" vertical="center"/>
    </xf>
    <xf numFmtId="0" fontId="0" fillId="0" borderId="26"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6" xfId="0" applyFont="1" applyBorder="1" applyAlignment="1" applyProtection="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23" xfId="0" applyBorder="1" applyAlignment="1">
      <alignment horizontal="right" vertical="center"/>
    </xf>
    <xf numFmtId="0" fontId="0" fillId="0" borderId="24" xfId="0" applyBorder="1" applyAlignment="1">
      <alignment horizontal="righ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181" fontId="5" fillId="0" borderId="5" xfId="0" applyNumberFormat="1" applyFont="1" applyBorder="1" applyAlignment="1" applyProtection="1">
      <alignment horizontal="center" vertical="center"/>
      <protection locked="0"/>
    </xf>
    <xf numFmtId="181" fontId="5" fillId="0" borderId="7" xfId="0" applyNumberFormat="1"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27" xfId="0" applyFont="1" applyBorder="1" applyAlignment="1">
      <alignment horizontal="left" vertical="center"/>
    </xf>
    <xf numFmtId="179" fontId="0" fillId="4" borderId="35"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9" fillId="0" borderId="34" xfId="0" applyFont="1" applyBorder="1" applyAlignment="1">
      <alignment horizontal="center" vertical="center" wrapText="1"/>
    </xf>
    <xf numFmtId="181" fontId="5" fillId="0" borderId="5" xfId="0" applyNumberFormat="1" applyFont="1" applyBorder="1" applyAlignment="1" applyProtection="1">
      <alignment vertical="center"/>
      <protection locked="0"/>
    </xf>
    <xf numFmtId="181" fontId="5" fillId="0" borderId="6" xfId="0" applyNumberFormat="1" applyFont="1" applyBorder="1" applyAlignment="1" applyProtection="1">
      <alignment vertical="center"/>
      <protection locked="0"/>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179" fontId="0" fillId="4" borderId="4" xfId="0" applyNumberFormat="1" applyFont="1" applyFill="1" applyBorder="1" applyAlignment="1" applyProtection="1">
      <alignment horizontal="center" vertical="center"/>
      <protection locked="0"/>
    </xf>
    <xf numFmtId="181" fontId="5" fillId="0" borderId="6" xfId="0" applyNumberFormat="1" applyFont="1" applyBorder="1" applyAlignment="1" applyProtection="1">
      <alignment horizontal="center" vertical="center"/>
      <protection locked="0"/>
    </xf>
    <xf numFmtId="49" fontId="12" fillId="10" borderId="4" xfId="7" applyNumberFormat="1" applyFont="1" applyFill="1" applyBorder="1" applyAlignment="1">
      <alignment horizontal="center" vertical="center"/>
    </xf>
    <xf numFmtId="180" fontId="0" fillId="0" borderId="4" xfId="5" applyNumberFormat="1" applyFont="1" applyBorder="1" applyAlignment="1">
      <alignment horizontal="right" vertical="center"/>
    </xf>
    <xf numFmtId="0" fontId="17" fillId="0" borderId="5" xfId="7" applyFont="1" applyBorder="1" applyAlignment="1">
      <alignment horizontal="left" vertical="center" wrapText="1"/>
    </xf>
    <xf numFmtId="0" fontId="17" fillId="0" borderId="7" xfId="7" applyFont="1" applyBorder="1" applyAlignment="1">
      <alignment horizontal="left" vertical="center" wrapText="1"/>
    </xf>
    <xf numFmtId="0" fontId="17" fillId="0" borderId="6" xfId="7" applyFont="1" applyBorder="1" applyAlignment="1">
      <alignment horizontal="left" vertical="center" wrapText="1"/>
    </xf>
    <xf numFmtId="49" fontId="14" fillId="3" borderId="4" xfId="7" applyNumberFormat="1" applyFont="1" applyFill="1" applyBorder="1" applyAlignment="1">
      <alignment horizontal="center" vertical="center"/>
    </xf>
    <xf numFmtId="43" fontId="14" fillId="3" borderId="4" xfId="9" applyFont="1" applyFill="1" applyBorder="1" applyAlignment="1" applyProtection="1">
      <alignment horizontal="center" vertical="center"/>
    </xf>
    <xf numFmtId="43" fontId="0" fillId="0" borderId="4" xfId="9" applyFont="1" applyFill="1" applyBorder="1" applyAlignment="1">
      <alignment horizontal="right" vertical="center"/>
    </xf>
    <xf numFmtId="49" fontId="14" fillId="11" borderId="4" xfId="7" applyNumberFormat="1" applyFont="1" applyFill="1" applyBorder="1" applyAlignment="1">
      <alignment horizontal="center" vertical="center"/>
    </xf>
    <xf numFmtId="43" fontId="14" fillId="11" borderId="4" xfId="9" applyFont="1" applyFill="1" applyBorder="1" applyAlignment="1">
      <alignment horizontal="center" vertical="center"/>
    </xf>
    <xf numFmtId="0" fontId="1" fillId="3" borderId="34" xfId="7" applyFont="1" applyFill="1" applyBorder="1" applyAlignment="1">
      <alignment horizontal="center" vertical="center"/>
    </xf>
    <xf numFmtId="0" fontId="1" fillId="3" borderId="35" xfId="7" applyFont="1" applyFill="1" applyBorder="1" applyAlignment="1">
      <alignment horizontal="center" vertical="center"/>
    </xf>
    <xf numFmtId="49" fontId="12" fillId="10" borderId="10" xfId="8" applyNumberFormat="1" applyFont="1" applyFill="1" applyBorder="1" applyAlignment="1">
      <alignment horizontal="center" vertical="center"/>
    </xf>
    <xf numFmtId="49" fontId="12" fillId="10" borderId="11" xfId="8" applyNumberFormat="1" applyFont="1" applyFill="1" applyBorder="1" applyAlignment="1">
      <alignment horizontal="center" vertical="center"/>
    </xf>
    <xf numFmtId="49" fontId="12" fillId="10" borderId="12" xfId="8" applyNumberFormat="1" applyFont="1" applyFill="1" applyBorder="1" applyAlignment="1">
      <alignment horizontal="center" vertical="center"/>
    </xf>
    <xf numFmtId="43" fontId="0" fillId="0" borderId="13" xfId="4" applyFont="1" applyFill="1" applyBorder="1" applyAlignment="1">
      <alignment horizontal="right" vertical="center"/>
    </xf>
    <xf numFmtId="43" fontId="0" fillId="0" borderId="14" xfId="4" applyFont="1" applyFill="1" applyBorder="1" applyAlignment="1">
      <alignment horizontal="right" vertical="center"/>
    </xf>
    <xf numFmtId="43" fontId="0" fillId="0" borderId="15" xfId="4" applyFont="1" applyFill="1" applyBorder="1" applyAlignment="1">
      <alignment horizontal="right" vertical="center"/>
    </xf>
    <xf numFmtId="0" fontId="7" fillId="0" borderId="33" xfId="8" applyFont="1" applyBorder="1" applyAlignment="1">
      <alignment horizontal="center" vertical="center"/>
    </xf>
    <xf numFmtId="0" fontId="16" fillId="0" borderId="22" xfId="8" applyFont="1" applyBorder="1" applyAlignment="1">
      <alignment horizontal="left" vertical="center" wrapText="1"/>
    </xf>
    <xf numFmtId="0" fontId="16" fillId="0" borderId="23" xfId="8" applyFont="1" applyBorder="1" applyAlignment="1">
      <alignment horizontal="left" vertical="center" wrapText="1"/>
    </xf>
    <xf numFmtId="0" fontId="16" fillId="0" borderId="24" xfId="8" applyFont="1" applyBorder="1" applyAlignment="1">
      <alignment horizontal="left" vertical="center" wrapText="1"/>
    </xf>
    <xf numFmtId="0" fontId="17" fillId="0" borderId="25" xfId="8" applyFont="1" applyBorder="1" applyAlignment="1">
      <alignment horizontal="left" vertical="center" wrapText="1"/>
    </xf>
    <xf numFmtId="0" fontId="9" fillId="0" borderId="0" xfId="8" applyFont="1" applyAlignment="1">
      <alignment horizontal="left" vertical="top" wrapText="1"/>
    </xf>
    <xf numFmtId="49" fontId="22" fillId="11" borderId="16" xfId="8" applyNumberFormat="1" applyFont="1" applyFill="1" applyBorder="1" applyAlignment="1">
      <alignment horizontal="center" vertical="center"/>
    </xf>
    <xf numFmtId="43" fontId="14" fillId="11" borderId="23" xfId="4" applyFont="1" applyFill="1" applyBorder="1" applyAlignment="1">
      <alignment horizontal="center" vertical="center"/>
    </xf>
    <xf numFmtId="43" fontId="14" fillId="11" borderId="3" xfId="4" applyFont="1" applyFill="1" applyBorder="1" applyAlignment="1">
      <alignment horizontal="center" vertical="center"/>
    </xf>
    <xf numFmtId="43" fontId="14" fillId="11" borderId="4" xfId="4" applyFont="1" applyFill="1" applyBorder="1" applyAlignment="1">
      <alignment horizontal="center" vertical="center"/>
    </xf>
    <xf numFmtId="43" fontId="14" fillId="11" borderId="17" xfId="4" applyFont="1" applyFill="1" applyBorder="1" applyAlignment="1">
      <alignment horizontal="center" vertical="center"/>
    </xf>
    <xf numFmtId="43" fontId="14" fillId="11" borderId="28" xfId="4" applyFont="1" applyFill="1" applyBorder="1" applyAlignment="1">
      <alignment horizontal="center" vertical="center"/>
    </xf>
    <xf numFmtId="0" fontId="16" fillId="0" borderId="1" xfId="8" applyFont="1" applyBorder="1" applyAlignment="1">
      <alignment horizontal="left" vertical="center"/>
    </xf>
    <xf numFmtId="0" fontId="16" fillId="0" borderId="0" xfId="8" applyFont="1" applyAlignment="1">
      <alignment horizontal="left" vertical="center"/>
    </xf>
    <xf numFmtId="0" fontId="16" fillId="0" borderId="26" xfId="8" applyFont="1" applyBorder="1" applyAlignment="1">
      <alignment horizontal="left" vertical="center"/>
    </xf>
    <xf numFmtId="0" fontId="24" fillId="0" borderId="2" xfId="8" applyFont="1" applyBorder="1" applyAlignment="1">
      <alignment horizontal="left" vertical="center"/>
    </xf>
    <xf numFmtId="0" fontId="24" fillId="0" borderId="3" xfId="8" applyFont="1" applyBorder="1" applyAlignment="1">
      <alignment horizontal="left" vertical="center"/>
    </xf>
    <xf numFmtId="0" fontId="24" fillId="0" borderId="27" xfId="8" applyFont="1" applyBorder="1" applyAlignment="1">
      <alignment horizontal="left" vertical="center"/>
    </xf>
    <xf numFmtId="0" fontId="17" fillId="0" borderId="25" xfId="0" applyFont="1" applyBorder="1" applyAlignment="1">
      <alignment horizontal="left" vertical="center" wrapTex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15" xfId="0" applyNumberFormat="1" applyFont="1" applyBorder="1" applyAlignment="1">
      <alignment horizontal="right" vertical="center"/>
    </xf>
    <xf numFmtId="0" fontId="2" fillId="2" borderId="4"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177" fontId="7" fillId="0" borderId="4" xfId="0" applyNumberFormat="1" applyFont="1" applyBorder="1" applyAlignment="1">
      <alignment horizontal="right" vertical="center"/>
    </xf>
    <xf numFmtId="177"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shrinkToFit="1"/>
    </xf>
    <xf numFmtId="0" fontId="1" fillId="0" borderId="4" xfId="0" applyFont="1" applyBorder="1" applyAlignment="1">
      <alignment horizontal="center" vertical="center"/>
    </xf>
    <xf numFmtId="0" fontId="2" fillId="2" borderId="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177" fontId="7" fillId="0" borderId="2" xfId="0" applyNumberFormat="1" applyFont="1" applyBorder="1" applyAlignment="1">
      <alignment horizontal="right" vertical="center"/>
    </xf>
    <xf numFmtId="177" fontId="7" fillId="0" borderId="3" xfId="0" applyNumberFormat="1" applyFont="1" applyBorder="1" applyAlignment="1">
      <alignment horizontal="right" vertical="center"/>
    </xf>
    <xf numFmtId="0" fontId="1" fillId="3"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177" fontId="7" fillId="0" borderId="5" xfId="0" applyNumberFormat="1" applyFont="1" applyBorder="1" applyAlignment="1">
      <alignment horizontal="right" vertical="center"/>
    </xf>
    <xf numFmtId="177" fontId="7" fillId="0" borderId="7" xfId="0" applyNumberFormat="1" applyFont="1" applyBorder="1" applyAlignment="1">
      <alignment horizontal="right" vertical="center"/>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0" fillId="0" borderId="7" xfId="0" applyBorder="1" applyAlignment="1">
      <alignment horizontal="center" vertical="center"/>
    </xf>
    <xf numFmtId="0" fontId="2" fillId="2" borderId="4" xfId="0" applyFont="1" applyFill="1" applyBorder="1" applyAlignment="1" applyProtection="1">
      <alignment horizontal="center" vertical="center" shrinkToFit="1"/>
    </xf>
    <xf numFmtId="177" fontId="3" fillId="0" borderId="4" xfId="0" applyNumberFormat="1" applyFont="1" applyBorder="1" applyAlignment="1" applyProtection="1">
      <alignment horizontal="center" vertical="center"/>
    </xf>
    <xf numFmtId="177" fontId="11" fillId="0" borderId="4" xfId="0" applyNumberFormat="1" applyFont="1" applyBorder="1" applyAlignment="1" applyProtection="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2" fillId="2" borderId="6" xfId="0" applyFont="1" applyFill="1" applyBorder="1" applyAlignment="1">
      <alignment horizontal="center" vertical="center" shrinkToFit="1"/>
    </xf>
    <xf numFmtId="177" fontId="3" fillId="0" borderId="7"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2" fillId="2" borderId="5" xfId="0"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177" fontId="3" fillId="0" borderId="5" xfId="0" applyNumberFormat="1" applyFont="1" applyBorder="1" applyAlignment="1" applyProtection="1">
      <alignment horizontal="center" vertical="center"/>
    </xf>
    <xf numFmtId="177" fontId="3" fillId="0" borderId="7" xfId="0" applyNumberFormat="1" applyFont="1" applyBorder="1" applyAlignment="1" applyProtection="1">
      <alignment horizontal="center" vertical="center"/>
    </xf>
    <xf numFmtId="177" fontId="3" fillId="0" borderId="6"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177" fontId="3" fillId="0" borderId="1" xfId="0" applyNumberFormat="1" applyFont="1" applyBorder="1" applyAlignment="1" applyProtection="1">
      <alignment horizontal="center" vertical="center"/>
    </xf>
    <xf numFmtId="177" fontId="3" fillId="0" borderId="0" xfId="0" applyNumberFormat="1" applyFont="1" applyBorder="1" applyAlignment="1" applyProtection="1">
      <alignment horizontal="center"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4" fillId="3"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6" fillId="0" borderId="4" xfId="0" applyFont="1" applyFill="1" applyBorder="1" applyAlignment="1">
      <alignment horizontal="center" vertical="center" shrinkToFit="1"/>
    </xf>
    <xf numFmtId="0" fontId="41" fillId="0" borderId="22" xfId="0" applyFont="1" applyBorder="1" applyAlignment="1">
      <alignment horizontal="right" vertical="center"/>
    </xf>
    <xf numFmtId="0" fontId="41" fillId="0" borderId="5" xfId="0" applyFont="1" applyBorder="1" applyAlignment="1">
      <alignment horizontal="right" vertical="center"/>
    </xf>
  </cellXfs>
  <cellStyles count="10">
    <cellStyle name="常规" xfId="0" builtinId="0"/>
    <cellStyle name="常规 10" xfId="6"/>
    <cellStyle name="常规 10 2" xfId="7"/>
    <cellStyle name="常规 2" xfId="8"/>
    <cellStyle name="常规 2 2" xfId="5"/>
    <cellStyle name="常规 6" xfId="2"/>
    <cellStyle name="超链接" xfId="1" builtinId="8"/>
    <cellStyle name="千位分隔 2" xfId="9"/>
    <cellStyle name="千位分隔 3 2" xfId="3"/>
    <cellStyle name="千位分隔 3 2 2" xfId="4"/>
  </cellStyles>
  <dxfs count="24">
    <dxf>
      <font>
        <color theme="1"/>
      </font>
      <fill>
        <patternFill patternType="solid">
          <bgColor theme="0" tint="-0.24994659260841701"/>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24994659260841701"/>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24994659260841701"/>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
      <font>
        <color theme="1"/>
      </font>
      <fill>
        <patternFill patternType="solid">
          <bgColor theme="0" tint="-0.14993743705557422"/>
        </patternFill>
      </fill>
    </dxf>
    <dxf>
      <font>
        <color theme="1"/>
      </font>
      <fill>
        <patternFill patternType="solid">
          <bgColor theme="8" tint="0.79995117038483843"/>
        </patternFill>
      </fill>
    </dxf>
  </dxfs>
  <tableStyles count="0" defaultTableStyle="TableStyleMedium2" defaultPivotStyle="PivotStyleLight16"/>
  <colors>
    <mruColors>
      <color rgb="FF0478FC"/>
      <color rgb="FF320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C$12" noThreeD="1"/>
</file>

<file path=xl/ctrlProps/ctrlProp3.xml><?xml version="1.0" encoding="utf-8"?>
<formControlPr xmlns="http://schemas.microsoft.com/office/spreadsheetml/2009/9/main" objectType="CheckBox" fmlaLink="$E$12" noThreeD="1"/>
</file>

<file path=xl/ctrlProps/ctrlProp4.xml><?xml version="1.0" encoding="utf-8"?>
<formControlPr xmlns="http://schemas.microsoft.com/office/spreadsheetml/2009/9/main" objectType="CheckBox" fmlaLink="$G$12" noThreeD="1"/>
</file>

<file path=xl/ctrlProps/ctrlProp5.xml><?xml version="1.0" encoding="utf-8"?>
<formControlPr xmlns="http://schemas.microsoft.com/office/spreadsheetml/2009/9/main" objectType="CheckBox" fmlaLink="$C$13" noThreeD="1"/>
</file>

<file path=xl/ctrlProps/ctrlProp6.xml><?xml version="1.0" encoding="utf-8"?>
<formControlPr xmlns="http://schemas.microsoft.com/office/spreadsheetml/2009/9/main" objectType="CheckBox" fmlaLink="$E$13" noThreeD="1"/>
</file>

<file path=xl/ctrlProps/ctrlProp7.xml><?xml version="1.0" encoding="utf-8"?>
<formControlPr xmlns="http://schemas.microsoft.com/office/spreadsheetml/2009/9/main" objectType="CheckBox" fmlaLink="$G$13" noThreeD="1"/>
</file>

<file path=xl/ctrlProps/ctrlProp8.xml><?xml version="1.0" encoding="utf-8"?>
<formControlPr xmlns="http://schemas.microsoft.com/office/spreadsheetml/2009/9/main" objectType="CheckBox" fmlaLink="$C$14" noThreeD="1"/>
</file>

<file path=xl/ctrlProps/ctrlProp9.xml><?xml version="1.0" encoding="utf-8"?>
<formControlPr xmlns="http://schemas.microsoft.com/office/spreadsheetml/2009/9/main" objectType="CheckBox" fmlaLink="$E$14" noThreeD="1"/>
</file>

<file path=xl/drawings/drawing1.xml><?xml version="1.0" encoding="utf-8"?>
<xdr:wsDr xmlns:xdr="http://schemas.openxmlformats.org/drawingml/2006/spreadsheetDrawing" xmlns:a="http://schemas.openxmlformats.org/drawingml/2006/main">
  <xdr:twoCellAnchor>
    <xdr:from>
      <xdr:col>1</xdr:col>
      <xdr:colOff>603249</xdr:colOff>
      <xdr:row>27</xdr:row>
      <xdr:rowOff>234997</xdr:rowOff>
    </xdr:from>
    <xdr:to>
      <xdr:col>3</xdr:col>
      <xdr:colOff>304799</xdr:colOff>
      <xdr:row>29</xdr:row>
      <xdr:rowOff>12</xdr:rowOff>
    </xdr:to>
    <xdr:grpSp>
      <xdr:nvGrpSpPr>
        <xdr:cNvPr id="12" name="组合 11">
          <a:extLst>
            <a:ext uri="{FF2B5EF4-FFF2-40B4-BE49-F238E27FC236}">
              <a16:creationId xmlns:a16="http://schemas.microsoft.com/office/drawing/2014/main" id="{00000000-0008-0000-0200-00000C000000}"/>
            </a:ext>
          </a:extLst>
        </xdr:cNvPr>
        <xdr:cNvGrpSpPr/>
      </xdr:nvGrpSpPr>
      <xdr:grpSpPr>
        <a:xfrm>
          <a:off x="895349" y="8807497"/>
          <a:ext cx="1333500" cy="330165"/>
          <a:chOff x="10354945" y="7851447"/>
          <a:chExt cx="1428801" cy="124680"/>
        </a:xfrm>
      </xdr:grpSpPr>
      <xdr:cxnSp macro="">
        <xdr:nvCxnSpPr>
          <xdr:cNvPr id="14" name="直接连接符 13">
            <a:extLst>
              <a:ext uri="{FF2B5EF4-FFF2-40B4-BE49-F238E27FC236}">
                <a16:creationId xmlns:a16="http://schemas.microsoft.com/office/drawing/2014/main" id="{00000000-0008-0000-0200-00000E000000}"/>
              </a:ext>
            </a:extLst>
          </xdr:cNvPr>
          <xdr:cNvCxnSpPr/>
        </xdr:nvCxnSpPr>
        <xdr:spPr>
          <a:xfrm>
            <a:off x="10422175" y="7856575"/>
            <a:ext cx="1038073" cy="1195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文本框 14">
            <a:extLst>
              <a:ext uri="{FF2B5EF4-FFF2-40B4-BE49-F238E27FC236}">
                <a16:creationId xmlns:a16="http://schemas.microsoft.com/office/drawing/2014/main" id="{00000000-0008-0000-0200-00000F000000}"/>
              </a:ext>
            </a:extLst>
          </xdr:cNvPr>
          <xdr:cNvSpPr txBox="1"/>
        </xdr:nvSpPr>
        <xdr:spPr>
          <a:xfrm>
            <a:off x="10996346" y="7851447"/>
            <a:ext cx="787400" cy="8452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a:t>年份</a:t>
            </a:r>
            <a:endParaRPr lang="zh-CN" altLang="en-US" sz="1100"/>
          </a:p>
        </xdr:txBody>
      </xdr:sp>
      <xdr:sp macro="" textlink="">
        <xdr:nvSpPr>
          <xdr:cNvPr id="16" name="文本框 15">
            <a:extLst>
              <a:ext uri="{FF2B5EF4-FFF2-40B4-BE49-F238E27FC236}">
                <a16:creationId xmlns:a16="http://schemas.microsoft.com/office/drawing/2014/main" id="{00000000-0008-0000-0200-000010000000}"/>
              </a:ext>
            </a:extLst>
          </xdr:cNvPr>
          <xdr:cNvSpPr txBox="1"/>
        </xdr:nvSpPr>
        <xdr:spPr>
          <a:xfrm>
            <a:off x="10354945" y="7891909"/>
            <a:ext cx="775521" cy="7703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a:t>客户</a:t>
            </a:r>
            <a:endParaRPr lang="zh-CN"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994192</xdr:colOff>
      <xdr:row>70</xdr:row>
      <xdr:rowOff>173182</xdr:rowOff>
    </xdr:from>
    <xdr:to>
      <xdr:col>4</xdr:col>
      <xdr:colOff>21772</xdr:colOff>
      <xdr:row>70</xdr:row>
      <xdr:rowOff>173182</xdr:rowOff>
    </xdr:to>
    <xdr:cxnSp macro="">
      <xdr:nvCxnSpPr>
        <xdr:cNvPr id="3" name="直接连接符 2">
          <a:extLst>
            <a:ext uri="{FF2B5EF4-FFF2-40B4-BE49-F238E27FC236}">
              <a16:creationId xmlns:a16="http://schemas.microsoft.com/office/drawing/2014/main" id="{00000000-0008-0000-0300-000003000000}"/>
            </a:ext>
          </a:extLst>
        </xdr:cNvPr>
        <xdr:cNvCxnSpPr/>
      </xdr:nvCxnSpPr>
      <xdr:spPr>
        <a:xfrm>
          <a:off x="3159125" y="22410420"/>
          <a:ext cx="819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997820</xdr:colOff>
      <xdr:row>71</xdr:row>
      <xdr:rowOff>176811</xdr:rowOff>
    </xdr:from>
    <xdr:to>
      <xdr:col>4</xdr:col>
      <xdr:colOff>25400</xdr:colOff>
      <xdr:row>71</xdr:row>
      <xdr:rowOff>176811</xdr:rowOff>
    </xdr:to>
    <xdr:cxnSp macro="">
      <xdr:nvCxnSpPr>
        <xdr:cNvPr id="5" name="直接连接符 4">
          <a:extLst>
            <a:ext uri="{FF2B5EF4-FFF2-40B4-BE49-F238E27FC236}">
              <a16:creationId xmlns:a16="http://schemas.microsoft.com/office/drawing/2014/main" id="{00000000-0008-0000-0300-000005000000}"/>
            </a:ext>
          </a:extLst>
        </xdr:cNvPr>
        <xdr:cNvCxnSpPr/>
      </xdr:nvCxnSpPr>
      <xdr:spPr>
        <a:xfrm>
          <a:off x="3162935" y="22731730"/>
          <a:ext cx="819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997820</xdr:colOff>
      <xdr:row>72</xdr:row>
      <xdr:rowOff>169554</xdr:rowOff>
    </xdr:from>
    <xdr:to>
      <xdr:col>4</xdr:col>
      <xdr:colOff>25400</xdr:colOff>
      <xdr:row>72</xdr:row>
      <xdr:rowOff>169554</xdr:rowOff>
    </xdr:to>
    <xdr:cxnSp macro="">
      <xdr:nvCxnSpPr>
        <xdr:cNvPr id="7" name="直接连接符 6">
          <a:extLst>
            <a:ext uri="{FF2B5EF4-FFF2-40B4-BE49-F238E27FC236}">
              <a16:creationId xmlns:a16="http://schemas.microsoft.com/office/drawing/2014/main" id="{00000000-0008-0000-0300-000007000000}"/>
            </a:ext>
          </a:extLst>
        </xdr:cNvPr>
        <xdr:cNvCxnSpPr/>
      </xdr:nvCxnSpPr>
      <xdr:spPr>
        <a:xfrm>
          <a:off x="3162935" y="23042245"/>
          <a:ext cx="819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590551</xdr:colOff>
      <xdr:row>9</xdr:row>
      <xdr:rowOff>234994</xdr:rowOff>
    </xdr:from>
    <xdr:to>
      <xdr:col>3</xdr:col>
      <xdr:colOff>304801</xdr:colOff>
      <xdr:row>11</xdr:row>
      <xdr:rowOff>50800</xdr:rowOff>
    </xdr:to>
    <xdr:grpSp>
      <xdr:nvGrpSpPr>
        <xdr:cNvPr id="2" name="组合 1">
          <a:extLst>
            <a:ext uri="{FF2B5EF4-FFF2-40B4-BE49-F238E27FC236}">
              <a16:creationId xmlns:a16="http://schemas.microsoft.com/office/drawing/2014/main" id="{00000000-0008-0000-0400-000002000000}"/>
            </a:ext>
          </a:extLst>
        </xdr:cNvPr>
        <xdr:cNvGrpSpPr/>
      </xdr:nvGrpSpPr>
      <xdr:grpSpPr>
        <a:xfrm>
          <a:off x="920751" y="3092494"/>
          <a:ext cx="1346200" cy="450806"/>
          <a:chOff x="10341466" y="7851447"/>
          <a:chExt cx="1442280" cy="141425"/>
        </a:xfrm>
      </xdr:grpSpPr>
      <xdr:cxnSp macro="">
        <xdr:nvCxnSpPr>
          <xdr:cNvPr id="3" name="直接连接符 2">
            <a:extLst>
              <a:ext uri="{FF2B5EF4-FFF2-40B4-BE49-F238E27FC236}">
                <a16:creationId xmlns:a16="http://schemas.microsoft.com/office/drawing/2014/main" id="{00000000-0008-0000-0400-000003000000}"/>
              </a:ext>
            </a:extLst>
          </xdr:cNvPr>
          <xdr:cNvCxnSpPr/>
        </xdr:nvCxnSpPr>
        <xdr:spPr>
          <a:xfrm>
            <a:off x="10422175" y="7856575"/>
            <a:ext cx="1038073" cy="1195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文本框 3">
            <a:extLst>
              <a:ext uri="{FF2B5EF4-FFF2-40B4-BE49-F238E27FC236}">
                <a16:creationId xmlns:a16="http://schemas.microsoft.com/office/drawing/2014/main" id="{00000000-0008-0000-0400-000004000000}"/>
              </a:ext>
            </a:extLst>
          </xdr:cNvPr>
          <xdr:cNvSpPr txBox="1"/>
        </xdr:nvSpPr>
        <xdr:spPr>
          <a:xfrm>
            <a:off x="10996346" y="7851447"/>
            <a:ext cx="787400" cy="8452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a:t>年份</a:t>
            </a:r>
            <a:endParaRPr lang="zh-CN" altLang="en-US" sz="1100"/>
          </a:p>
        </xdr:txBody>
      </xdr:sp>
      <xdr:sp macro="" textlink="">
        <xdr:nvSpPr>
          <xdr:cNvPr id="5" name="文本框 4">
            <a:extLst>
              <a:ext uri="{FF2B5EF4-FFF2-40B4-BE49-F238E27FC236}">
                <a16:creationId xmlns:a16="http://schemas.microsoft.com/office/drawing/2014/main" id="{00000000-0008-0000-0400-000005000000}"/>
              </a:ext>
            </a:extLst>
          </xdr:cNvPr>
          <xdr:cNvSpPr txBox="1"/>
        </xdr:nvSpPr>
        <xdr:spPr>
          <a:xfrm>
            <a:off x="10341466" y="7903862"/>
            <a:ext cx="983987" cy="8901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0" i="0">
                <a:solidFill>
                  <a:schemeClr val="dk1"/>
                </a:solidFill>
                <a:effectLst/>
                <a:latin typeface="+mn-lt"/>
                <a:ea typeface="+mn-ea"/>
                <a:cs typeface="+mn-cs"/>
              </a:rPr>
              <a:t>研发费用</a:t>
            </a:r>
            <a:endParaRPr lang="zh-CN"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590551</xdr:colOff>
      <xdr:row>16</xdr:row>
      <xdr:rowOff>234994</xdr:rowOff>
    </xdr:from>
    <xdr:to>
      <xdr:col>3</xdr:col>
      <xdr:colOff>304801</xdr:colOff>
      <xdr:row>18</xdr:row>
      <xdr:rowOff>50800</xdr:rowOff>
    </xdr:to>
    <xdr:grpSp>
      <xdr:nvGrpSpPr>
        <xdr:cNvPr id="2" name="组合 1">
          <a:extLst>
            <a:ext uri="{FF2B5EF4-FFF2-40B4-BE49-F238E27FC236}">
              <a16:creationId xmlns:a16="http://schemas.microsoft.com/office/drawing/2014/main" id="{00000000-0008-0000-0600-000002000000}"/>
            </a:ext>
          </a:extLst>
        </xdr:cNvPr>
        <xdr:cNvGrpSpPr/>
      </xdr:nvGrpSpPr>
      <xdr:grpSpPr>
        <a:xfrm>
          <a:off x="781051" y="5314994"/>
          <a:ext cx="1346200" cy="450806"/>
          <a:chOff x="10341466" y="7851447"/>
          <a:chExt cx="1442280" cy="141425"/>
        </a:xfrm>
      </xdr:grpSpPr>
      <xdr:cxnSp macro="">
        <xdr:nvCxnSpPr>
          <xdr:cNvPr id="3" name="直接连接符 2">
            <a:extLst>
              <a:ext uri="{FF2B5EF4-FFF2-40B4-BE49-F238E27FC236}">
                <a16:creationId xmlns:a16="http://schemas.microsoft.com/office/drawing/2014/main" id="{00000000-0008-0000-0600-000003000000}"/>
              </a:ext>
            </a:extLst>
          </xdr:cNvPr>
          <xdr:cNvCxnSpPr/>
        </xdr:nvCxnSpPr>
        <xdr:spPr>
          <a:xfrm>
            <a:off x="10422175" y="7856575"/>
            <a:ext cx="1038073" cy="1195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文本框 3">
            <a:extLst>
              <a:ext uri="{FF2B5EF4-FFF2-40B4-BE49-F238E27FC236}">
                <a16:creationId xmlns:a16="http://schemas.microsoft.com/office/drawing/2014/main" id="{00000000-0008-0000-0600-000004000000}"/>
              </a:ext>
            </a:extLst>
          </xdr:cNvPr>
          <xdr:cNvSpPr txBox="1"/>
        </xdr:nvSpPr>
        <xdr:spPr>
          <a:xfrm>
            <a:off x="10996346" y="7851447"/>
            <a:ext cx="787400" cy="8452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a:t>年份</a:t>
            </a:r>
            <a:endParaRPr lang="zh-CN" altLang="en-US" sz="1100"/>
          </a:p>
        </xdr:txBody>
      </xdr:sp>
      <xdr:sp macro="" textlink="">
        <xdr:nvSpPr>
          <xdr:cNvPr id="5" name="文本框 4">
            <a:extLst>
              <a:ext uri="{FF2B5EF4-FFF2-40B4-BE49-F238E27FC236}">
                <a16:creationId xmlns:a16="http://schemas.microsoft.com/office/drawing/2014/main" id="{00000000-0008-0000-0600-000005000000}"/>
              </a:ext>
            </a:extLst>
          </xdr:cNvPr>
          <xdr:cNvSpPr txBox="1"/>
        </xdr:nvSpPr>
        <xdr:spPr>
          <a:xfrm>
            <a:off x="10341466" y="7903862"/>
            <a:ext cx="983987" cy="8901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0" i="0">
                <a:solidFill>
                  <a:schemeClr val="dk1"/>
                </a:solidFill>
                <a:effectLst/>
                <a:latin typeface="+mn-lt"/>
                <a:ea typeface="+mn-ea"/>
                <a:cs typeface="+mn-cs"/>
              </a:rPr>
              <a:t>政府补贴</a:t>
            </a:r>
            <a:endParaRPr lang="zh-CN" altLang="en-US" sz="1100"/>
          </a:p>
        </xdr:txBody>
      </xdr:sp>
    </xdr:grpSp>
    <xdr:clientData/>
  </xdr:twoCellAnchor>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7</xdr:col>
          <xdr:colOff>0</xdr:colOff>
          <xdr:row>9</xdr:row>
          <xdr:rowOff>0</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317500</xdr:rowOff>
        </xdr:from>
        <xdr:to>
          <xdr:col>3</xdr:col>
          <xdr:colOff>31750</xdr:colOff>
          <xdr:row>11</xdr:row>
          <xdr:rowOff>298450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A、养老保险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12700</xdr:rowOff>
        </xdr:from>
        <xdr:to>
          <xdr:col>5</xdr:col>
          <xdr:colOff>527050</xdr:colOff>
          <xdr:row>11</xdr:row>
          <xdr:rowOff>279400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B、医疗保险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11</xdr:row>
          <xdr:rowOff>31750</xdr:rowOff>
        </xdr:from>
        <xdr:to>
          <xdr:col>6</xdr:col>
          <xdr:colOff>984250</xdr:colOff>
          <xdr:row>11</xdr:row>
          <xdr:rowOff>285750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C、失业保险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2</xdr:col>
          <xdr:colOff>952500</xdr:colOff>
          <xdr:row>12</xdr:row>
          <xdr:rowOff>279400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D、工伤保险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19050</xdr:rowOff>
        </xdr:from>
        <xdr:to>
          <xdr:col>5</xdr:col>
          <xdr:colOff>488950</xdr:colOff>
          <xdr:row>12</xdr:row>
          <xdr:rowOff>279400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600-00001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E、生育保险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12</xdr:row>
          <xdr:rowOff>50800</xdr:rowOff>
        </xdr:from>
        <xdr:to>
          <xdr:col>6</xdr:col>
          <xdr:colOff>1003300</xdr:colOff>
          <xdr:row>12</xdr:row>
          <xdr:rowOff>298450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F、补充医疗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31750</xdr:rowOff>
        </xdr:from>
        <xdr:to>
          <xdr:col>2</xdr:col>
          <xdr:colOff>908050</xdr:colOff>
          <xdr:row>13</xdr:row>
          <xdr:rowOff>279400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G、住房公积金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31750</xdr:rowOff>
        </xdr:from>
        <xdr:to>
          <xdr:col>5</xdr:col>
          <xdr:colOff>552450</xdr:colOff>
          <xdr:row>13</xdr:row>
          <xdr:rowOff>279400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H、企业年金</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24037;&#20316;&#37325;&#35201;&#25991;&#20214;\&#32929;&#20132;&#25152;&#27169;&#26495;&#34920;2020-12-30\&#26364;&#27530;AI&#20215;&#20540;&#35786;&#26029;&#21021;&#21019;&#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_x0000__x0000__x0000__x0000__x0"/>
      <sheetName val="营业成本11"/>
      <sheetName val="营业成本程序表"/>
      <sheetName val="_x005f_x0000__x005f_x0000__x005"/>
      <sheetName val="_x005f_x005f_x005f_x0000__x005f"/>
      <sheetName val="_x005f_x005f_x005f_x005f_"/>
      <sheetName val="_x005f_x005f_x005f_x005f_x005f_x005f_x005f_x005f_"/>
      <sheetName val="_x0000__x0000__x005"/>
      <sheetName val="_x005f_x0000__x005f"/>
      <sheetName val="_x005f_x005f_"/>
      <sheetName val="计算稿封面"/>
      <sheetName val="门窗表"/>
      <sheetName val="计算稿"/>
      <sheetName val="SW-TEO"/>
      <sheetName val="_x0000__x005f"/>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삅ོ䚋栠Ѫ_x0000_ࡪ㋨ﯾ_xffff_ﱅ잃蔐緀薼糀謋⁎橓"/>
      <sheetName val="삅ོ䚋栠Ѫ_x0000_ࡪ㋨"/>
      <sheetName val="삅ོ䚋栠Ѫ_x0000_ࡪ㋨ﯾ_xffff_ﱅ잃蔐緀薼糀謋"/>
      <sheetName val="삅ོ䚋栠Ѫ_x0000_ࡪ㋨ﯾ_xffff_ﱅ잃"/>
      <sheetName val="삅ོ䚋栠Ѫ_x0000_ࡪ㋨ﯾ_xffff_ﱅ잃蔐緀薼糀"/>
      <sheetName val="삅ོ䚋栠Ѫ_x0000_ࡪ㋨ﯾ_xffff_ﱅ잃蔐緀"/>
      <sheetName val="삅ོ䚋栠Ѫ_x0000_ࡪ㋨ﯾ_xffff_ﱅ잃蔐緀薼"/>
      <sheetName val="삅ོ䚋栠Ѫ_x0000_ࡪ㋨ﯾ_xffff_ﱅ잃蔐"/>
      <sheetName val="삅ོ䚋栠Ѫ_x0000_ࡪ㋨ﯾ_xffff_ﱅ잃蔐緀薼糀謋⁎橓晴￻"/>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䚋栠Ѫ_x0000_ࡪ㋨ﯾ"/>
      <sheetName val="삅ོ䚋栠Ѫ_x0000_ࡪ㋨ﯾ_xffff_ﱅ"/>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refreshError="1"/>
      <sheetData sheetId="6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信息"/>
      <sheetName val="软性指标"/>
      <sheetName val="软性指标对比表"/>
      <sheetName val="竞争力分析"/>
      <sheetName val="成本支出表"/>
      <sheetName val="收入构成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59"/>
  <sheetViews>
    <sheetView topLeftCell="A25" zoomScaleNormal="100" workbookViewId="0">
      <selection activeCell="E32" sqref="E32"/>
    </sheetView>
  </sheetViews>
  <sheetFormatPr defaultColWidth="9" defaultRowHeight="14" x14ac:dyDescent="0.3"/>
  <cols>
    <col min="1" max="1" width="3.08203125" style="316" customWidth="1"/>
    <col min="2" max="2" width="22.33203125" customWidth="1"/>
    <col min="3" max="3" width="55" style="261" customWidth="1"/>
    <col min="4" max="4" width="12" customWidth="1"/>
    <col min="5" max="5" width="30.25" customWidth="1"/>
    <col min="10" max="10" width="20.1640625" hidden="1" customWidth="1"/>
    <col min="17" max="17" width="9" hidden="1" customWidth="1"/>
    <col min="18" max="18" width="14.25" hidden="1" customWidth="1"/>
    <col min="19" max="20" width="15.75" hidden="1" customWidth="1"/>
    <col min="21" max="21" width="17.08203125" hidden="1" customWidth="1"/>
    <col min="22" max="22" width="21.33203125" hidden="1" customWidth="1"/>
    <col min="23" max="23" width="16.58203125" hidden="1" customWidth="1"/>
    <col min="24" max="24" width="20.08203125" hidden="1" customWidth="1"/>
    <col min="25" max="25" width="18" hidden="1" customWidth="1"/>
    <col min="26" max="26" width="20.1640625" hidden="1" customWidth="1"/>
    <col min="27" max="27" width="23.25" hidden="1" customWidth="1"/>
    <col min="28" max="28" width="0" hidden="1" customWidth="1"/>
    <col min="33" max="33" width="12.75" customWidth="1"/>
    <col min="34" max="34" width="37.5" customWidth="1"/>
    <col min="35" max="35" width="34.75" customWidth="1"/>
    <col min="36" max="36" width="34.25" customWidth="1"/>
    <col min="37" max="37" width="16.08203125" customWidth="1"/>
    <col min="38" max="38" width="17.83203125" customWidth="1"/>
  </cols>
  <sheetData>
    <row r="1" spans="2:18" ht="25" customHeight="1" x14ac:dyDescent="0.3">
      <c r="B1" s="298" t="s">
        <v>0</v>
      </c>
      <c r="C1" s="298"/>
      <c r="D1" s="298"/>
      <c r="E1" s="298"/>
    </row>
    <row r="2" spans="2:18" ht="25" customHeight="1" x14ac:dyDescent="0.3">
      <c r="B2" s="251" t="s">
        <v>1</v>
      </c>
      <c r="C2" s="299" t="s">
        <v>2</v>
      </c>
      <c r="D2" s="299"/>
      <c r="E2" s="251" t="s">
        <v>3</v>
      </c>
    </row>
    <row r="3" spans="2:18" ht="25" customHeight="1" x14ac:dyDescent="0.3">
      <c r="B3" s="262" t="s">
        <v>4</v>
      </c>
      <c r="C3" s="300" t="s">
        <v>1075</v>
      </c>
      <c r="D3" s="301"/>
      <c r="E3" s="263" t="s">
        <v>5</v>
      </c>
      <c r="J3" t="str">
        <f ca="1">YEAR(TODAY())&amp;"年12月31日"</f>
        <v>2022年12月31日</v>
      </c>
    </row>
    <row r="4" spans="2:18" ht="25" customHeight="1" x14ac:dyDescent="0.3">
      <c r="B4" s="262" t="s">
        <v>6</v>
      </c>
      <c r="C4" s="302"/>
      <c r="D4" s="302"/>
      <c r="E4" s="263" t="s">
        <v>2</v>
      </c>
      <c r="J4" t="str">
        <f ca="1">YEAR(TODAY())&amp;"年11月30日"</f>
        <v>2022年11月30日</v>
      </c>
    </row>
    <row r="5" spans="2:18" ht="25" customHeight="1" x14ac:dyDescent="0.3">
      <c r="B5" s="262" t="s">
        <v>7</v>
      </c>
      <c r="C5" s="303"/>
      <c r="D5" s="304"/>
      <c r="E5" s="263" t="s">
        <v>2</v>
      </c>
      <c r="J5" t="str">
        <f ca="1">YEAR(TODAY())&amp;"年10月31日"</f>
        <v>2022年10月31日</v>
      </c>
    </row>
    <row r="6" spans="2:18" ht="25" customHeight="1" x14ac:dyDescent="0.3">
      <c r="B6" s="264" t="s">
        <v>8</v>
      </c>
      <c r="C6" s="307"/>
      <c r="D6" s="308"/>
      <c r="E6" s="263" t="s">
        <v>5</v>
      </c>
      <c r="J6" t="str">
        <f ca="1">YEAR(TODAY())&amp;"年9月30日"</f>
        <v>2022年9月30日</v>
      </c>
    </row>
    <row r="7" spans="2:18" ht="25" customHeight="1" x14ac:dyDescent="0.3">
      <c r="B7" s="265" t="s">
        <v>9</v>
      </c>
      <c r="C7" s="305"/>
      <c r="D7" s="306"/>
      <c r="E7" s="263" t="s">
        <v>2</v>
      </c>
      <c r="J7" t="str">
        <f ca="1">YEAR(TODAY())&amp;"年8月31日"</f>
        <v>2022年8月31日</v>
      </c>
    </row>
    <row r="8" spans="2:18" ht="25" customHeight="1" x14ac:dyDescent="0.3">
      <c r="B8" s="265" t="s">
        <v>10</v>
      </c>
      <c r="C8" s="309"/>
      <c r="D8" s="310"/>
      <c r="E8" s="263" t="s">
        <v>11</v>
      </c>
      <c r="J8" t="str">
        <f ca="1">YEAR(TODAY())&amp;"年7月31日"</f>
        <v>2022年7月31日</v>
      </c>
      <c r="R8" t="s">
        <v>12</v>
      </c>
    </row>
    <row r="9" spans="2:18" ht="25" customHeight="1" x14ac:dyDescent="0.3">
      <c r="B9" s="265" t="s">
        <v>13</v>
      </c>
      <c r="C9" s="311"/>
      <c r="D9" s="312"/>
      <c r="E9" s="263" t="s">
        <v>2</v>
      </c>
      <c r="J9" t="str">
        <f ca="1">YEAR(TODAY())&amp;"年6月30日"</f>
        <v>2022年6月30日</v>
      </c>
      <c r="R9" s="201" t="s">
        <v>14</v>
      </c>
    </row>
    <row r="10" spans="2:18" ht="25" customHeight="1" x14ac:dyDescent="0.3">
      <c r="B10" s="265" t="s">
        <v>15</v>
      </c>
      <c r="C10" s="266"/>
      <c r="D10" s="267" t="s">
        <v>16</v>
      </c>
      <c r="E10" s="263" t="s">
        <v>2</v>
      </c>
      <c r="J10" t="str">
        <f ca="1">YEAR(TODAY())&amp;"年5月31日"</f>
        <v>2022年5月31日</v>
      </c>
      <c r="R10" s="201" t="s">
        <v>17</v>
      </c>
    </row>
    <row r="11" spans="2:18" ht="25" customHeight="1" x14ac:dyDescent="0.3">
      <c r="B11" s="265" t="s">
        <v>18</v>
      </c>
      <c r="C11" s="305"/>
      <c r="D11" s="306"/>
      <c r="E11" s="263" t="s">
        <v>5</v>
      </c>
      <c r="J11" t="str">
        <f ca="1">YEAR(TODAY())&amp;"年4月30日"</f>
        <v>2022年4月30日</v>
      </c>
      <c r="R11" s="201" t="s">
        <v>19</v>
      </c>
    </row>
    <row r="12" spans="2:18" ht="25" customHeight="1" x14ac:dyDescent="0.3">
      <c r="B12" s="265" t="s">
        <v>20</v>
      </c>
      <c r="C12" s="305"/>
      <c r="D12" s="306"/>
      <c r="E12" s="263" t="s">
        <v>2</v>
      </c>
      <c r="J12" t="str">
        <f ca="1">YEAR(TODAY())&amp;"年3月31日"</f>
        <v>2022年3月31日</v>
      </c>
      <c r="R12" s="201" t="s">
        <v>21</v>
      </c>
    </row>
    <row r="13" spans="2:18" ht="25" customHeight="1" x14ac:dyDescent="0.3">
      <c r="B13" s="265" t="s">
        <v>22</v>
      </c>
      <c r="C13" s="305"/>
      <c r="D13" s="306"/>
      <c r="E13" s="263" t="s">
        <v>2</v>
      </c>
      <c r="J13" t="str">
        <f ca="1">YEAR(TODAY())&amp;"年2月28日"</f>
        <v>2022年2月28日</v>
      </c>
      <c r="R13" s="213"/>
    </row>
    <row r="14" spans="2:18" ht="25" customHeight="1" x14ac:dyDescent="0.3">
      <c r="B14" s="262" t="s">
        <v>23</v>
      </c>
      <c r="C14" s="327"/>
      <c r="D14" s="328"/>
      <c r="E14" s="263" t="s">
        <v>2</v>
      </c>
      <c r="J14" t="str">
        <f ca="1">YEAR(TODAY())&amp;"年1月31日"</f>
        <v>2022年1月31日</v>
      </c>
      <c r="R14" s="213"/>
    </row>
    <row r="15" spans="2:18" ht="25" customHeight="1" x14ac:dyDescent="0.3">
      <c r="B15" s="265" t="s">
        <v>24</v>
      </c>
      <c r="C15" s="305"/>
      <c r="D15" s="306"/>
      <c r="E15" s="263" t="s">
        <v>25</v>
      </c>
      <c r="J15" t="str">
        <f ca="1">YEAR(TODAY())-1&amp;"年12月31日"</f>
        <v>2021年12月31日</v>
      </c>
      <c r="R15" s="213"/>
    </row>
    <row r="16" spans="2:18" ht="25" customHeight="1" x14ac:dyDescent="0.3">
      <c r="B16" s="265" t="s">
        <v>26</v>
      </c>
      <c r="C16" s="305"/>
      <c r="D16" s="306"/>
      <c r="E16" s="263" t="s">
        <v>5</v>
      </c>
    </row>
    <row r="17" spans="2:27" ht="25" customHeight="1" x14ac:dyDescent="0.3">
      <c r="B17" s="265" t="s">
        <v>27</v>
      </c>
      <c r="C17" s="325" t="s">
        <v>28</v>
      </c>
      <c r="D17" s="326"/>
      <c r="E17" s="263" t="s">
        <v>2</v>
      </c>
    </row>
    <row r="18" spans="2:27" ht="25" customHeight="1" x14ac:dyDescent="0.3">
      <c r="B18" s="265" t="s">
        <v>29</v>
      </c>
      <c r="C18" s="325" t="s">
        <v>30</v>
      </c>
      <c r="D18" s="326"/>
      <c r="E18" s="263" t="s">
        <v>2</v>
      </c>
    </row>
    <row r="19" spans="2:27" ht="25" customHeight="1" x14ac:dyDescent="0.3">
      <c r="B19" s="265" t="s">
        <v>31</v>
      </c>
      <c r="C19" s="325" t="s">
        <v>32</v>
      </c>
      <c r="D19" s="326"/>
      <c r="E19" s="263" t="s">
        <v>2</v>
      </c>
    </row>
    <row r="20" spans="2:27" ht="25" customHeight="1" x14ac:dyDescent="0.3">
      <c r="B20" s="265" t="s">
        <v>33</v>
      </c>
      <c r="C20" s="319"/>
      <c r="D20" s="320"/>
      <c r="E20" s="263" t="s">
        <v>5</v>
      </c>
      <c r="R20" s="269" t="s">
        <v>34</v>
      </c>
      <c r="S20" s="269" t="s">
        <v>35</v>
      </c>
      <c r="T20" s="269" t="s">
        <v>36</v>
      </c>
      <c r="U20" s="270" t="s">
        <v>37</v>
      </c>
      <c r="V20" s="270" t="s">
        <v>38</v>
      </c>
      <c r="W20" s="271" t="s">
        <v>39</v>
      </c>
      <c r="X20" s="270" t="s">
        <v>40</v>
      </c>
      <c r="Y20" s="269" t="s">
        <v>1013</v>
      </c>
      <c r="Z20" s="269" t="s">
        <v>1014</v>
      </c>
      <c r="AA20" s="269" t="s">
        <v>1015</v>
      </c>
    </row>
    <row r="21" spans="2:27" ht="25" customHeight="1" x14ac:dyDescent="0.3">
      <c r="B21" s="265" t="s">
        <v>41</v>
      </c>
      <c r="C21" s="319"/>
      <c r="D21" s="320"/>
      <c r="E21" s="263" t="s">
        <v>5</v>
      </c>
      <c r="R21" s="272" t="s">
        <v>36</v>
      </c>
      <c r="S21" s="273" t="s">
        <v>42</v>
      </c>
      <c r="T21" s="273" t="s">
        <v>42</v>
      </c>
      <c r="U21" s="273" t="s">
        <v>42</v>
      </c>
      <c r="V21" s="273" t="s">
        <v>43</v>
      </c>
      <c r="W21" s="274" t="s">
        <v>44</v>
      </c>
      <c r="X21" s="273" t="s">
        <v>42</v>
      </c>
      <c r="Y21" s="273" t="s">
        <v>42</v>
      </c>
      <c r="Z21" s="273" t="s">
        <v>42</v>
      </c>
      <c r="AA21" s="273" t="s">
        <v>42</v>
      </c>
    </row>
    <row r="22" spans="2:27" ht="25" customHeight="1" x14ac:dyDescent="0.3">
      <c r="B22" s="265" t="s">
        <v>45</v>
      </c>
      <c r="C22" s="319"/>
      <c r="D22" s="320"/>
      <c r="E22" s="263" t="s">
        <v>5</v>
      </c>
      <c r="R22" s="272" t="s">
        <v>35</v>
      </c>
      <c r="S22" s="273" t="s">
        <v>46</v>
      </c>
      <c r="T22" s="273" t="s">
        <v>46</v>
      </c>
      <c r="U22" s="273" t="s">
        <v>46</v>
      </c>
      <c r="V22" s="273" t="s">
        <v>47</v>
      </c>
      <c r="W22" s="274" t="s">
        <v>48</v>
      </c>
      <c r="X22" s="273" t="s">
        <v>46</v>
      </c>
      <c r="Y22" s="273" t="s">
        <v>46</v>
      </c>
      <c r="Z22" s="273" t="s">
        <v>46</v>
      </c>
      <c r="AA22" s="273" t="s">
        <v>46</v>
      </c>
    </row>
    <row r="23" spans="2:27" ht="25" customHeight="1" x14ac:dyDescent="0.3">
      <c r="B23" s="268" t="s">
        <v>49</v>
      </c>
      <c r="C23" s="305"/>
      <c r="D23" s="306"/>
      <c r="E23" s="263" t="s">
        <v>2</v>
      </c>
      <c r="R23" s="274" t="s">
        <v>1013</v>
      </c>
      <c r="S23" s="273" t="s">
        <v>50</v>
      </c>
      <c r="T23" s="273" t="s">
        <v>50</v>
      </c>
      <c r="U23" s="273" t="s">
        <v>50</v>
      </c>
      <c r="V23" s="273" t="s">
        <v>51</v>
      </c>
      <c r="W23" s="274" t="s">
        <v>52</v>
      </c>
      <c r="X23" s="273" t="s">
        <v>50</v>
      </c>
      <c r="Y23" s="273" t="s">
        <v>50</v>
      </c>
      <c r="Z23" s="273" t="s">
        <v>50</v>
      </c>
      <c r="AA23" s="273" t="s">
        <v>50</v>
      </c>
    </row>
    <row r="24" spans="2:27" ht="25" customHeight="1" x14ac:dyDescent="0.3">
      <c r="B24" s="268" t="s">
        <v>53</v>
      </c>
      <c r="C24" s="305"/>
      <c r="D24" s="306"/>
      <c r="E24" s="263" t="s">
        <v>5</v>
      </c>
      <c r="R24" s="274" t="s">
        <v>1014</v>
      </c>
      <c r="S24" s="273" t="s">
        <v>54</v>
      </c>
      <c r="T24" s="273" t="s">
        <v>54</v>
      </c>
      <c r="U24" s="273" t="s">
        <v>54</v>
      </c>
      <c r="V24" s="273" t="s">
        <v>55</v>
      </c>
      <c r="W24" s="274" t="s">
        <v>56</v>
      </c>
      <c r="X24" s="273" t="s">
        <v>54</v>
      </c>
      <c r="Y24" s="273" t="s">
        <v>54</v>
      </c>
      <c r="Z24" s="273" t="s">
        <v>54</v>
      </c>
      <c r="AA24" s="273" t="s">
        <v>54</v>
      </c>
    </row>
    <row r="25" spans="2:27" ht="25" customHeight="1" x14ac:dyDescent="0.3">
      <c r="B25" s="262" t="s">
        <v>57</v>
      </c>
      <c r="C25" s="321"/>
      <c r="D25" s="322"/>
      <c r="E25" s="317" t="s">
        <v>58</v>
      </c>
      <c r="R25" s="274" t="s">
        <v>1015</v>
      </c>
      <c r="S25" s="273" t="s">
        <v>59</v>
      </c>
      <c r="T25" s="273" t="s">
        <v>59</v>
      </c>
      <c r="U25" s="273" t="s">
        <v>59</v>
      </c>
      <c r="V25" s="273" t="s">
        <v>60</v>
      </c>
      <c r="W25" s="274" t="s">
        <v>61</v>
      </c>
      <c r="X25" s="273" t="s">
        <v>59</v>
      </c>
      <c r="Y25" s="273" t="s">
        <v>59</v>
      </c>
      <c r="Z25" s="273" t="s">
        <v>59</v>
      </c>
      <c r="AA25" s="273" t="s">
        <v>59</v>
      </c>
    </row>
    <row r="26" spans="2:27" ht="25" customHeight="1" x14ac:dyDescent="0.3">
      <c r="B26" s="262" t="s">
        <v>62</v>
      </c>
      <c r="C26" s="323"/>
      <c r="D26" s="324"/>
      <c r="E26" s="318"/>
      <c r="R26" s="272" t="s">
        <v>37</v>
      </c>
      <c r="S26" s="273" t="s">
        <v>63</v>
      </c>
      <c r="T26" s="273" t="s">
        <v>63</v>
      </c>
      <c r="U26" s="273" t="s">
        <v>63</v>
      </c>
      <c r="V26" s="273" t="s">
        <v>64</v>
      </c>
      <c r="W26" s="274" t="s">
        <v>65</v>
      </c>
      <c r="X26" s="273" t="s">
        <v>63</v>
      </c>
      <c r="Y26" s="273" t="s">
        <v>63</v>
      </c>
      <c r="Z26" s="273" t="s">
        <v>63</v>
      </c>
      <c r="AA26" s="273" t="s">
        <v>63</v>
      </c>
    </row>
    <row r="27" spans="2:27" x14ac:dyDescent="0.3">
      <c r="B27" s="313" t="s">
        <v>66</v>
      </c>
      <c r="C27" s="314"/>
      <c r="D27" s="314"/>
      <c r="E27" s="315"/>
      <c r="R27" s="272" t="s">
        <v>40</v>
      </c>
      <c r="S27" s="273" t="s">
        <v>67</v>
      </c>
      <c r="T27" s="273" t="s">
        <v>67</v>
      </c>
      <c r="U27" s="273" t="s">
        <v>67</v>
      </c>
      <c r="V27" s="273" t="s">
        <v>68</v>
      </c>
      <c r="W27" s="274" t="s">
        <v>69</v>
      </c>
      <c r="X27" s="273" t="s">
        <v>67</v>
      </c>
      <c r="Y27" s="273" t="s">
        <v>67</v>
      </c>
      <c r="Z27" s="273" t="s">
        <v>67</v>
      </c>
      <c r="AA27" s="273" t="s">
        <v>67</v>
      </c>
    </row>
    <row r="28" spans="2:27" x14ac:dyDescent="0.3">
      <c r="R28" s="275" t="s">
        <v>38</v>
      </c>
      <c r="S28" s="273" t="s">
        <v>70</v>
      </c>
      <c r="T28" s="273" t="s">
        <v>70</v>
      </c>
      <c r="U28" s="273" t="s">
        <v>70</v>
      </c>
      <c r="V28" s="273" t="s">
        <v>71</v>
      </c>
      <c r="W28" s="274" t="s">
        <v>72</v>
      </c>
      <c r="X28" s="273" t="s">
        <v>70</v>
      </c>
      <c r="Y28" s="273" t="s">
        <v>70</v>
      </c>
      <c r="Z28" s="273" t="s">
        <v>70</v>
      </c>
      <c r="AA28" s="273" t="s">
        <v>70</v>
      </c>
    </row>
    <row r="29" spans="2:27" x14ac:dyDescent="0.3">
      <c r="R29" s="274" t="s">
        <v>39</v>
      </c>
      <c r="S29" s="273" t="s">
        <v>73</v>
      </c>
      <c r="T29" s="273" t="s">
        <v>73</v>
      </c>
      <c r="U29" s="273" t="s">
        <v>73</v>
      </c>
      <c r="V29" s="273" t="s">
        <v>74</v>
      </c>
      <c r="W29" s="274" t="s">
        <v>51</v>
      </c>
      <c r="X29" s="273" t="s">
        <v>73</v>
      </c>
      <c r="Y29" s="273" t="s">
        <v>73</v>
      </c>
      <c r="Z29" s="273" t="s">
        <v>73</v>
      </c>
      <c r="AA29" s="273" t="s">
        <v>73</v>
      </c>
    </row>
    <row r="30" spans="2:27" x14ac:dyDescent="0.3">
      <c r="R30" s="276"/>
      <c r="S30" s="273" t="s">
        <v>56</v>
      </c>
      <c r="T30" s="273" t="s">
        <v>56</v>
      </c>
      <c r="U30" s="273" t="s">
        <v>56</v>
      </c>
      <c r="V30" s="273" t="s">
        <v>48</v>
      </c>
      <c r="W30" s="274" t="s">
        <v>75</v>
      </c>
      <c r="X30" s="273" t="s">
        <v>56</v>
      </c>
      <c r="Y30" s="273" t="s">
        <v>56</v>
      </c>
      <c r="Z30" s="273" t="s">
        <v>56</v>
      </c>
      <c r="AA30" s="273" t="s">
        <v>56</v>
      </c>
    </row>
    <row r="31" spans="2:27" x14ac:dyDescent="0.3">
      <c r="R31" s="276"/>
      <c r="S31" s="273" t="s">
        <v>76</v>
      </c>
      <c r="T31" s="273" t="s">
        <v>76</v>
      </c>
      <c r="U31" s="273" t="s">
        <v>76</v>
      </c>
      <c r="V31" s="273" t="s">
        <v>77</v>
      </c>
      <c r="W31" s="274" t="s">
        <v>78</v>
      </c>
      <c r="X31" s="273" t="s">
        <v>76</v>
      </c>
      <c r="Y31" s="273" t="s">
        <v>76</v>
      </c>
      <c r="Z31" s="273" t="s">
        <v>76</v>
      </c>
      <c r="AA31" s="273" t="s">
        <v>76</v>
      </c>
    </row>
    <row r="32" spans="2:27" x14ac:dyDescent="0.3">
      <c r="R32" s="276"/>
      <c r="S32" s="273" t="s">
        <v>79</v>
      </c>
      <c r="T32" s="273" t="s">
        <v>79</v>
      </c>
      <c r="U32" s="273" t="s">
        <v>79</v>
      </c>
      <c r="V32" s="277"/>
      <c r="W32" s="274" t="s">
        <v>80</v>
      </c>
      <c r="X32" s="273" t="s">
        <v>79</v>
      </c>
      <c r="Y32" s="273" t="s">
        <v>79</v>
      </c>
      <c r="Z32" s="273" t="s">
        <v>79</v>
      </c>
      <c r="AA32" s="273" t="s">
        <v>79</v>
      </c>
    </row>
    <row r="33" spans="18:27" x14ac:dyDescent="0.3">
      <c r="R33" s="276"/>
      <c r="S33" s="273" t="s">
        <v>81</v>
      </c>
      <c r="T33" s="273" t="s">
        <v>81</v>
      </c>
      <c r="U33" s="273" t="s">
        <v>81</v>
      </c>
      <c r="V33" s="277"/>
      <c r="W33" s="274" t="s">
        <v>82</v>
      </c>
      <c r="X33" s="273" t="s">
        <v>81</v>
      </c>
      <c r="Y33" s="273" t="s">
        <v>81</v>
      </c>
      <c r="Z33" s="273" t="s">
        <v>81</v>
      </c>
      <c r="AA33" s="273" t="s">
        <v>81</v>
      </c>
    </row>
    <row r="34" spans="18:27" x14ac:dyDescent="0.3">
      <c r="R34" s="276"/>
      <c r="S34" s="273" t="s">
        <v>83</v>
      </c>
      <c r="T34" s="273" t="s">
        <v>83</v>
      </c>
      <c r="U34" s="273" t="s">
        <v>83</v>
      </c>
      <c r="V34" s="277"/>
      <c r="W34" s="276"/>
      <c r="X34" s="273" t="s">
        <v>83</v>
      </c>
      <c r="Y34" s="273" t="s">
        <v>83</v>
      </c>
      <c r="Z34" s="273" t="s">
        <v>83</v>
      </c>
      <c r="AA34" s="273" t="s">
        <v>83</v>
      </c>
    </row>
    <row r="35" spans="18:27" x14ac:dyDescent="0.3">
      <c r="R35" s="276"/>
      <c r="S35" s="273" t="s">
        <v>84</v>
      </c>
      <c r="T35" s="273" t="s">
        <v>84</v>
      </c>
      <c r="U35" s="273" t="s">
        <v>84</v>
      </c>
      <c r="V35" s="277"/>
      <c r="W35" s="276"/>
      <c r="X35" s="273" t="s">
        <v>84</v>
      </c>
      <c r="Y35" s="273" t="s">
        <v>84</v>
      </c>
      <c r="Z35" s="273" t="s">
        <v>84</v>
      </c>
      <c r="AA35" s="273" t="s">
        <v>84</v>
      </c>
    </row>
    <row r="36" spans="18:27" x14ac:dyDescent="0.3">
      <c r="R36" s="277"/>
      <c r="S36" s="273" t="s">
        <v>85</v>
      </c>
      <c r="T36" s="273" t="s">
        <v>85</v>
      </c>
      <c r="U36" s="273" t="s">
        <v>85</v>
      </c>
      <c r="V36" s="277"/>
      <c r="W36" s="276"/>
      <c r="X36" s="273" t="s">
        <v>85</v>
      </c>
      <c r="Y36" s="273" t="s">
        <v>85</v>
      </c>
      <c r="Z36" s="273" t="s">
        <v>85</v>
      </c>
      <c r="AA36" s="273" t="s">
        <v>85</v>
      </c>
    </row>
    <row r="37" spans="18:27" x14ac:dyDescent="0.3">
      <c r="R37" s="276"/>
      <c r="S37" s="273" t="s">
        <v>86</v>
      </c>
      <c r="T37" s="273" t="s">
        <v>86</v>
      </c>
      <c r="U37" s="273" t="s">
        <v>86</v>
      </c>
      <c r="V37" s="277"/>
      <c r="W37" s="276"/>
      <c r="X37" s="273" t="s">
        <v>86</v>
      </c>
      <c r="Y37" s="273" t="s">
        <v>86</v>
      </c>
      <c r="Z37" s="273" t="s">
        <v>86</v>
      </c>
      <c r="AA37" s="273" t="s">
        <v>86</v>
      </c>
    </row>
    <row r="38" spans="18:27" x14ac:dyDescent="0.3">
      <c r="R38" s="276"/>
      <c r="S38" s="273" t="s">
        <v>87</v>
      </c>
      <c r="T38" s="273" t="s">
        <v>87</v>
      </c>
      <c r="U38" s="273" t="s">
        <v>87</v>
      </c>
      <c r="V38" s="277"/>
      <c r="W38" s="276"/>
      <c r="X38" s="273" t="s">
        <v>87</v>
      </c>
      <c r="Y38" s="273" t="s">
        <v>87</v>
      </c>
      <c r="Z38" s="273" t="s">
        <v>87</v>
      </c>
      <c r="AA38" s="273" t="s">
        <v>87</v>
      </c>
    </row>
    <row r="39" spans="18:27" x14ac:dyDescent="0.3">
      <c r="R39" s="276"/>
      <c r="S39" s="273" t="s">
        <v>88</v>
      </c>
      <c r="T39" s="273" t="s">
        <v>88</v>
      </c>
      <c r="U39" s="273" t="s">
        <v>88</v>
      </c>
      <c r="V39" s="277"/>
      <c r="W39" s="276"/>
      <c r="X39" s="273" t="s">
        <v>88</v>
      </c>
      <c r="Y39" s="273" t="s">
        <v>88</v>
      </c>
      <c r="Z39" s="273" t="s">
        <v>88</v>
      </c>
      <c r="AA39" s="273" t="s">
        <v>88</v>
      </c>
    </row>
    <row r="40" spans="18:27" x14ac:dyDescent="0.3">
      <c r="R40" s="276"/>
      <c r="S40" s="276"/>
      <c r="T40" s="276"/>
      <c r="U40" s="276"/>
      <c r="V40" s="276"/>
      <c r="W40" s="278"/>
      <c r="X40" s="278"/>
      <c r="Y40" s="278"/>
      <c r="Z40" s="278"/>
      <c r="AA40" s="278"/>
    </row>
    <row r="41" spans="18:27" x14ac:dyDescent="0.3">
      <c r="R41" s="276"/>
      <c r="S41" s="269" t="s">
        <v>35</v>
      </c>
      <c r="T41" s="269" t="s">
        <v>36</v>
      </c>
      <c r="U41" s="270" t="s">
        <v>37</v>
      </c>
      <c r="V41" s="270" t="s">
        <v>38</v>
      </c>
      <c r="W41" s="271" t="s">
        <v>39</v>
      </c>
      <c r="X41" s="270" t="s">
        <v>40</v>
      </c>
      <c r="Y41" s="269" t="s">
        <v>1013</v>
      </c>
      <c r="Z41" s="269" t="s">
        <v>1014</v>
      </c>
      <c r="AA41" s="269" t="s">
        <v>1015</v>
      </c>
    </row>
    <row r="42" spans="18:27" x14ac:dyDescent="0.3">
      <c r="R42" s="276"/>
      <c r="S42" s="279" t="s">
        <v>89</v>
      </c>
      <c r="T42" s="279" t="s">
        <v>90</v>
      </c>
      <c r="U42" s="279" t="s">
        <v>91</v>
      </c>
      <c r="V42" s="269" t="s">
        <v>92</v>
      </c>
      <c r="W42" s="280" t="s">
        <v>93</v>
      </c>
      <c r="X42" s="279" t="s">
        <v>94</v>
      </c>
      <c r="Y42" s="279" t="s">
        <v>1018</v>
      </c>
      <c r="Z42" s="279" t="s">
        <v>1019</v>
      </c>
      <c r="AA42" s="279" t="s">
        <v>1020</v>
      </c>
    </row>
    <row r="43" spans="18:27" x14ac:dyDescent="0.3">
      <c r="R43" s="276"/>
      <c r="S43" s="281" t="s">
        <v>95</v>
      </c>
      <c r="T43" s="281" t="s">
        <v>95</v>
      </c>
      <c r="U43" s="281" t="s">
        <v>95</v>
      </c>
      <c r="V43" s="272" t="s">
        <v>96</v>
      </c>
      <c r="W43" s="282" t="s">
        <v>97</v>
      </c>
      <c r="X43" s="281" t="s">
        <v>95</v>
      </c>
      <c r="Y43" s="281" t="s">
        <v>95</v>
      </c>
      <c r="Z43" s="281" t="s">
        <v>95</v>
      </c>
      <c r="AA43" s="281" t="s">
        <v>95</v>
      </c>
    </row>
    <row r="44" spans="18:27" x14ac:dyDescent="0.3">
      <c r="R44" s="276"/>
      <c r="S44" s="281" t="s">
        <v>98</v>
      </c>
      <c r="T44" s="281" t="s">
        <v>98</v>
      </c>
      <c r="U44" s="281" t="s">
        <v>98</v>
      </c>
      <c r="V44" s="269" t="s">
        <v>99</v>
      </c>
      <c r="W44" s="280" t="s">
        <v>100</v>
      </c>
      <c r="X44" s="281" t="s">
        <v>98</v>
      </c>
      <c r="Y44" s="281" t="s">
        <v>98</v>
      </c>
      <c r="Z44" s="281" t="s">
        <v>98</v>
      </c>
      <c r="AA44" s="281" t="s">
        <v>98</v>
      </c>
    </row>
    <row r="45" spans="18:27" x14ac:dyDescent="0.3">
      <c r="R45" s="276"/>
      <c r="S45" s="281" t="s">
        <v>101</v>
      </c>
      <c r="T45" s="281" t="s">
        <v>101</v>
      </c>
      <c r="U45" s="281" t="s">
        <v>101</v>
      </c>
      <c r="V45" s="272" t="s">
        <v>102</v>
      </c>
      <c r="W45" s="282" t="s">
        <v>103</v>
      </c>
      <c r="X45" s="281" t="s">
        <v>101</v>
      </c>
      <c r="Y45" s="281" t="s">
        <v>101</v>
      </c>
      <c r="Z45" s="281" t="s">
        <v>101</v>
      </c>
      <c r="AA45" s="281" t="s">
        <v>101</v>
      </c>
    </row>
    <row r="46" spans="18:27" x14ac:dyDescent="0.3">
      <c r="R46" s="276"/>
      <c r="S46" s="281" t="s">
        <v>104</v>
      </c>
      <c r="T46" s="281" t="s">
        <v>104</v>
      </c>
      <c r="U46" s="281" t="s">
        <v>104</v>
      </c>
      <c r="V46" s="269" t="s">
        <v>105</v>
      </c>
      <c r="W46" s="280" t="s">
        <v>106</v>
      </c>
      <c r="X46" s="281" t="s">
        <v>104</v>
      </c>
      <c r="Y46" s="281" t="s">
        <v>104</v>
      </c>
      <c r="Z46" s="281" t="s">
        <v>104</v>
      </c>
      <c r="AA46" s="281" t="s">
        <v>104</v>
      </c>
    </row>
    <row r="47" spans="18:27" x14ac:dyDescent="0.3">
      <c r="R47" s="276"/>
      <c r="S47" s="281" t="s">
        <v>107</v>
      </c>
      <c r="T47" s="281" t="s">
        <v>107</v>
      </c>
      <c r="U47" s="281" t="s">
        <v>107</v>
      </c>
      <c r="V47" s="272" t="s">
        <v>108</v>
      </c>
      <c r="W47" s="282" t="s">
        <v>109</v>
      </c>
      <c r="X47" s="281" t="s">
        <v>107</v>
      </c>
      <c r="Y47" s="281" t="s">
        <v>107</v>
      </c>
      <c r="Z47" s="281" t="s">
        <v>107</v>
      </c>
      <c r="AA47" s="281" t="s">
        <v>107</v>
      </c>
    </row>
    <row r="48" spans="18:27" x14ac:dyDescent="0.3">
      <c r="R48" s="276"/>
      <c r="S48" s="279" t="s">
        <v>110</v>
      </c>
      <c r="T48" s="279" t="s">
        <v>111</v>
      </c>
      <c r="U48" s="279" t="s">
        <v>112</v>
      </c>
      <c r="V48" s="272" t="s">
        <v>113</v>
      </c>
      <c r="W48" s="282" t="s">
        <v>114</v>
      </c>
      <c r="X48" s="279" t="s">
        <v>115</v>
      </c>
      <c r="Y48" s="279" t="s">
        <v>1021</v>
      </c>
      <c r="Z48" s="279" t="s">
        <v>1022</v>
      </c>
      <c r="AA48" s="279" t="s">
        <v>1023</v>
      </c>
    </row>
    <row r="49" spans="18:27" x14ac:dyDescent="0.3">
      <c r="R49" s="276"/>
      <c r="S49" s="281" t="s">
        <v>116</v>
      </c>
      <c r="T49" s="281" t="s">
        <v>116</v>
      </c>
      <c r="U49" s="281" t="s">
        <v>116</v>
      </c>
      <c r="V49" s="272" t="s">
        <v>117</v>
      </c>
      <c r="W49" s="283" t="s">
        <v>118</v>
      </c>
      <c r="X49" s="281" t="s">
        <v>116</v>
      </c>
      <c r="Y49" s="281" t="s">
        <v>116</v>
      </c>
      <c r="Z49" s="281" t="s">
        <v>116</v>
      </c>
      <c r="AA49" s="281" t="s">
        <v>116</v>
      </c>
    </row>
    <row r="50" spans="18:27" x14ac:dyDescent="0.3">
      <c r="R50" s="276"/>
      <c r="S50" s="281" t="s">
        <v>119</v>
      </c>
      <c r="T50" s="281" t="s">
        <v>119</v>
      </c>
      <c r="U50" s="281" t="s">
        <v>119</v>
      </c>
      <c r="V50" s="269" t="s">
        <v>120</v>
      </c>
      <c r="W50" s="282" t="s">
        <v>121</v>
      </c>
      <c r="X50" s="281" t="s">
        <v>119</v>
      </c>
      <c r="Y50" s="281" t="s">
        <v>119</v>
      </c>
      <c r="Z50" s="281" t="s">
        <v>119</v>
      </c>
      <c r="AA50" s="281" t="s">
        <v>119</v>
      </c>
    </row>
    <row r="51" spans="18:27" x14ac:dyDescent="0.3">
      <c r="R51" s="276"/>
      <c r="S51" s="281" t="s">
        <v>122</v>
      </c>
      <c r="T51" s="281" t="s">
        <v>122</v>
      </c>
      <c r="U51" s="281" t="s">
        <v>122</v>
      </c>
      <c r="V51" s="272" t="s">
        <v>123</v>
      </c>
      <c r="W51" s="282" t="s">
        <v>124</v>
      </c>
      <c r="X51" s="281" t="s">
        <v>122</v>
      </c>
      <c r="Y51" s="281" t="s">
        <v>122</v>
      </c>
      <c r="Z51" s="281" t="s">
        <v>122</v>
      </c>
      <c r="AA51" s="281" t="s">
        <v>122</v>
      </c>
    </row>
    <row r="52" spans="18:27" x14ac:dyDescent="0.3">
      <c r="R52" s="276"/>
      <c r="S52" s="281" t="s">
        <v>125</v>
      </c>
      <c r="T52" s="281" t="s">
        <v>125</v>
      </c>
      <c r="U52" s="281" t="s">
        <v>125</v>
      </c>
      <c r="V52" s="272" t="s">
        <v>126</v>
      </c>
      <c r="W52" s="282" t="s">
        <v>127</v>
      </c>
      <c r="X52" s="281" t="s">
        <v>125</v>
      </c>
      <c r="Y52" s="281" t="s">
        <v>125</v>
      </c>
      <c r="Z52" s="281" t="s">
        <v>125</v>
      </c>
      <c r="AA52" s="281" t="s">
        <v>125</v>
      </c>
    </row>
    <row r="53" spans="18:27" x14ac:dyDescent="0.3">
      <c r="R53" s="276"/>
      <c r="S53" s="281" t="s">
        <v>128</v>
      </c>
      <c r="T53" s="281" t="s">
        <v>128</v>
      </c>
      <c r="U53" s="281" t="s">
        <v>128</v>
      </c>
      <c r="V53" s="272" t="s">
        <v>129</v>
      </c>
      <c r="W53" s="280" t="s">
        <v>130</v>
      </c>
      <c r="X53" s="281" t="s">
        <v>128</v>
      </c>
      <c r="Y53" s="281" t="s">
        <v>128</v>
      </c>
      <c r="Z53" s="281" t="s">
        <v>128</v>
      </c>
      <c r="AA53" s="281" t="s">
        <v>128</v>
      </c>
    </row>
    <row r="54" spans="18:27" x14ac:dyDescent="0.3">
      <c r="R54" s="276"/>
      <c r="S54" s="281" t="s">
        <v>131</v>
      </c>
      <c r="T54" s="281" t="s">
        <v>131</v>
      </c>
      <c r="U54" s="281" t="s">
        <v>131</v>
      </c>
      <c r="V54" s="272" t="s">
        <v>132</v>
      </c>
      <c r="W54" s="282" t="s">
        <v>47</v>
      </c>
      <c r="X54" s="281" t="s">
        <v>131</v>
      </c>
      <c r="Y54" s="281" t="s">
        <v>131</v>
      </c>
      <c r="Z54" s="281" t="s">
        <v>131</v>
      </c>
      <c r="AA54" s="281" t="s">
        <v>131</v>
      </c>
    </row>
    <row r="55" spans="18:27" x14ac:dyDescent="0.3">
      <c r="R55" s="276"/>
      <c r="S55" s="281" t="s">
        <v>133</v>
      </c>
      <c r="T55" s="281" t="s">
        <v>133</v>
      </c>
      <c r="U55" s="281" t="s">
        <v>133</v>
      </c>
      <c r="V55" s="272" t="s">
        <v>134</v>
      </c>
      <c r="W55" s="282" t="s">
        <v>135</v>
      </c>
      <c r="X55" s="281" t="s">
        <v>133</v>
      </c>
      <c r="Y55" s="281" t="s">
        <v>133</v>
      </c>
      <c r="Z55" s="281" t="s">
        <v>133</v>
      </c>
      <c r="AA55" s="281" t="s">
        <v>133</v>
      </c>
    </row>
    <row r="56" spans="18:27" x14ac:dyDescent="0.3">
      <c r="R56" s="276"/>
      <c r="S56" s="279" t="s">
        <v>136</v>
      </c>
      <c r="T56" s="279" t="s">
        <v>137</v>
      </c>
      <c r="U56" s="279" t="s">
        <v>138</v>
      </c>
      <c r="V56" s="269" t="s">
        <v>139</v>
      </c>
      <c r="W56" s="282" t="s">
        <v>140</v>
      </c>
      <c r="X56" s="279" t="s">
        <v>141</v>
      </c>
      <c r="Y56" s="279" t="s">
        <v>1024</v>
      </c>
      <c r="Z56" s="279" t="s">
        <v>1025</v>
      </c>
      <c r="AA56" s="279" t="s">
        <v>1026</v>
      </c>
    </row>
    <row r="57" spans="18:27" x14ac:dyDescent="0.3">
      <c r="R57" s="276"/>
      <c r="S57" s="281" t="s">
        <v>142</v>
      </c>
      <c r="T57" s="281" t="s">
        <v>142</v>
      </c>
      <c r="U57" s="281" t="s">
        <v>142</v>
      </c>
      <c r="V57" s="272" t="s">
        <v>143</v>
      </c>
      <c r="W57" s="280" t="s">
        <v>144</v>
      </c>
      <c r="X57" s="281" t="s">
        <v>142</v>
      </c>
      <c r="Y57" s="281" t="s">
        <v>142</v>
      </c>
      <c r="Z57" s="281" t="s">
        <v>142</v>
      </c>
      <c r="AA57" s="281" t="s">
        <v>142</v>
      </c>
    </row>
    <row r="58" spans="18:27" x14ac:dyDescent="0.3">
      <c r="R58" s="276"/>
      <c r="S58" s="281" t="s">
        <v>145</v>
      </c>
      <c r="T58" s="281" t="s">
        <v>145</v>
      </c>
      <c r="U58" s="281" t="s">
        <v>145</v>
      </c>
      <c r="V58" s="272" t="s">
        <v>146</v>
      </c>
      <c r="W58" s="282" t="s">
        <v>147</v>
      </c>
      <c r="X58" s="281" t="s">
        <v>145</v>
      </c>
      <c r="Y58" s="281" t="s">
        <v>145</v>
      </c>
      <c r="Z58" s="281" t="s">
        <v>145</v>
      </c>
      <c r="AA58" s="281" t="s">
        <v>145</v>
      </c>
    </row>
    <row r="59" spans="18:27" x14ac:dyDescent="0.3">
      <c r="R59" s="276"/>
      <c r="S59" s="281" t="s">
        <v>148</v>
      </c>
      <c r="T59" s="281" t="s">
        <v>148</v>
      </c>
      <c r="U59" s="281" t="s">
        <v>148</v>
      </c>
      <c r="V59" s="272" t="s">
        <v>149</v>
      </c>
      <c r="W59" s="280" t="s">
        <v>150</v>
      </c>
      <c r="X59" s="281" t="s">
        <v>148</v>
      </c>
      <c r="Y59" s="281" t="s">
        <v>148</v>
      </c>
      <c r="Z59" s="281" t="s">
        <v>148</v>
      </c>
      <c r="AA59" s="281" t="s">
        <v>148</v>
      </c>
    </row>
    <row r="60" spans="18:27" x14ac:dyDescent="0.3">
      <c r="R60" s="276"/>
      <c r="S60" s="281" t="s">
        <v>151</v>
      </c>
      <c r="T60" s="281" t="s">
        <v>151</v>
      </c>
      <c r="U60" s="281" t="s">
        <v>151</v>
      </c>
      <c r="V60" s="269" t="s">
        <v>152</v>
      </c>
      <c r="W60" s="284" t="s">
        <v>153</v>
      </c>
      <c r="X60" s="281" t="s">
        <v>151</v>
      </c>
      <c r="Y60" s="281" t="s">
        <v>151</v>
      </c>
      <c r="Z60" s="281" t="s">
        <v>151</v>
      </c>
      <c r="AA60" s="281" t="s">
        <v>151</v>
      </c>
    </row>
    <row r="61" spans="18:27" x14ac:dyDescent="0.3">
      <c r="R61" s="276"/>
      <c r="S61" s="281" t="s">
        <v>154</v>
      </c>
      <c r="T61" s="281" t="s">
        <v>154</v>
      </c>
      <c r="U61" s="281" t="s">
        <v>154</v>
      </c>
      <c r="V61" s="272" t="s">
        <v>155</v>
      </c>
      <c r="W61" s="284" t="s">
        <v>156</v>
      </c>
      <c r="X61" s="281" t="s">
        <v>154</v>
      </c>
      <c r="Y61" s="281" t="s">
        <v>154</v>
      </c>
      <c r="Z61" s="281" t="s">
        <v>154</v>
      </c>
      <c r="AA61" s="281" t="s">
        <v>154</v>
      </c>
    </row>
    <row r="62" spans="18:27" x14ac:dyDescent="0.3">
      <c r="R62" s="276"/>
      <c r="S62" s="281" t="s">
        <v>157</v>
      </c>
      <c r="T62" s="281" t="s">
        <v>157</v>
      </c>
      <c r="U62" s="281" t="s">
        <v>157</v>
      </c>
      <c r="V62" s="272" t="s">
        <v>158</v>
      </c>
      <c r="W62" s="284" t="s">
        <v>159</v>
      </c>
      <c r="X62" s="281" t="s">
        <v>157</v>
      </c>
      <c r="Y62" s="281" t="s">
        <v>157</v>
      </c>
      <c r="Z62" s="281" t="s">
        <v>157</v>
      </c>
      <c r="AA62" s="281" t="s">
        <v>157</v>
      </c>
    </row>
    <row r="63" spans="18:27" x14ac:dyDescent="0.3">
      <c r="R63" s="276"/>
      <c r="S63" s="281" t="s">
        <v>160</v>
      </c>
      <c r="T63" s="281" t="s">
        <v>160</v>
      </c>
      <c r="U63" s="281" t="s">
        <v>160</v>
      </c>
      <c r="V63" s="269" t="s">
        <v>161</v>
      </c>
      <c r="W63" s="284" t="s">
        <v>162</v>
      </c>
      <c r="X63" s="281" t="s">
        <v>160</v>
      </c>
      <c r="Y63" s="281" t="s">
        <v>160</v>
      </c>
      <c r="Z63" s="281" t="s">
        <v>160</v>
      </c>
      <c r="AA63" s="281" t="s">
        <v>160</v>
      </c>
    </row>
    <row r="64" spans="18:27" x14ac:dyDescent="0.3">
      <c r="R64" s="276"/>
      <c r="S64" s="281" t="s">
        <v>163</v>
      </c>
      <c r="T64" s="281" t="s">
        <v>163</v>
      </c>
      <c r="U64" s="281" t="s">
        <v>163</v>
      </c>
      <c r="V64" s="272" t="s">
        <v>121</v>
      </c>
      <c r="W64" s="284" t="s">
        <v>164</v>
      </c>
      <c r="X64" s="281" t="s">
        <v>163</v>
      </c>
      <c r="Y64" s="281" t="s">
        <v>163</v>
      </c>
      <c r="Z64" s="281" t="s">
        <v>163</v>
      </c>
      <c r="AA64" s="281" t="s">
        <v>163</v>
      </c>
    </row>
    <row r="65" spans="18:27" x14ac:dyDescent="0.3">
      <c r="R65" s="276"/>
      <c r="S65" s="281" t="s">
        <v>165</v>
      </c>
      <c r="T65" s="281" t="s">
        <v>165</v>
      </c>
      <c r="U65" s="281" t="s">
        <v>165</v>
      </c>
      <c r="V65" s="272" t="s">
        <v>166</v>
      </c>
      <c r="W65" s="284" t="s">
        <v>167</v>
      </c>
      <c r="X65" s="281" t="s">
        <v>165</v>
      </c>
      <c r="Y65" s="281" t="s">
        <v>165</v>
      </c>
      <c r="Z65" s="281" t="s">
        <v>165</v>
      </c>
      <c r="AA65" s="281" t="s">
        <v>165</v>
      </c>
    </row>
    <row r="66" spans="18:27" x14ac:dyDescent="0.3">
      <c r="R66" s="276"/>
      <c r="S66" s="281" t="s">
        <v>168</v>
      </c>
      <c r="T66" s="281" t="s">
        <v>168</v>
      </c>
      <c r="U66" s="281" t="s">
        <v>168</v>
      </c>
      <c r="V66" s="272" t="s">
        <v>124</v>
      </c>
      <c r="W66" s="284" t="s">
        <v>169</v>
      </c>
      <c r="X66" s="281" t="s">
        <v>168</v>
      </c>
      <c r="Y66" s="281" t="s">
        <v>168</v>
      </c>
      <c r="Z66" s="281" t="s">
        <v>168</v>
      </c>
      <c r="AA66" s="281" t="s">
        <v>168</v>
      </c>
    </row>
    <row r="67" spans="18:27" x14ac:dyDescent="0.3">
      <c r="R67" s="276"/>
      <c r="S67" s="281" t="s">
        <v>170</v>
      </c>
      <c r="T67" s="281" t="s">
        <v>170</v>
      </c>
      <c r="U67" s="281" t="s">
        <v>170</v>
      </c>
      <c r="V67" s="269" t="s">
        <v>171</v>
      </c>
      <c r="W67" s="280" t="s">
        <v>172</v>
      </c>
      <c r="X67" s="281" t="s">
        <v>170</v>
      </c>
      <c r="Y67" s="281" t="s">
        <v>170</v>
      </c>
      <c r="Z67" s="281" t="s">
        <v>170</v>
      </c>
      <c r="AA67" s="281" t="s">
        <v>170</v>
      </c>
    </row>
    <row r="68" spans="18:27" x14ac:dyDescent="0.3">
      <c r="R68" s="276"/>
      <c r="S68" s="281" t="s">
        <v>173</v>
      </c>
      <c r="T68" s="281" t="s">
        <v>173</v>
      </c>
      <c r="U68" s="281" t="s">
        <v>173</v>
      </c>
      <c r="V68" s="272" t="s">
        <v>174</v>
      </c>
      <c r="W68" s="282" t="s">
        <v>175</v>
      </c>
      <c r="X68" s="281" t="s">
        <v>173</v>
      </c>
      <c r="Y68" s="281" t="s">
        <v>173</v>
      </c>
      <c r="Z68" s="281" t="s">
        <v>173</v>
      </c>
      <c r="AA68" s="281" t="s">
        <v>173</v>
      </c>
    </row>
    <row r="69" spans="18:27" x14ac:dyDescent="0.3">
      <c r="R69" s="276"/>
      <c r="S69" s="281" t="s">
        <v>176</v>
      </c>
      <c r="T69" s="281" t="s">
        <v>176</v>
      </c>
      <c r="U69" s="281" t="s">
        <v>176</v>
      </c>
      <c r="V69" s="272" t="s">
        <v>177</v>
      </c>
      <c r="W69" s="282" t="s">
        <v>178</v>
      </c>
      <c r="X69" s="281" t="s">
        <v>176</v>
      </c>
      <c r="Y69" s="281" t="s">
        <v>176</v>
      </c>
      <c r="Z69" s="281" t="s">
        <v>176</v>
      </c>
      <c r="AA69" s="281" t="s">
        <v>176</v>
      </c>
    </row>
    <row r="70" spans="18:27" x14ac:dyDescent="0.3">
      <c r="R70" s="276"/>
      <c r="S70" s="281" t="s">
        <v>179</v>
      </c>
      <c r="T70" s="281" t="s">
        <v>179</v>
      </c>
      <c r="U70" s="281" t="s">
        <v>179</v>
      </c>
      <c r="V70" s="272" t="s">
        <v>180</v>
      </c>
      <c r="W70" s="282" t="s">
        <v>181</v>
      </c>
      <c r="X70" s="281" t="s">
        <v>179</v>
      </c>
      <c r="Y70" s="281" t="s">
        <v>179</v>
      </c>
      <c r="Z70" s="281" t="s">
        <v>179</v>
      </c>
      <c r="AA70" s="281" t="s">
        <v>179</v>
      </c>
    </row>
    <row r="71" spans="18:27" x14ac:dyDescent="0.3">
      <c r="R71" s="276"/>
      <c r="S71" s="281" t="s">
        <v>182</v>
      </c>
      <c r="T71" s="281" t="s">
        <v>182</v>
      </c>
      <c r="U71" s="281" t="s">
        <v>182</v>
      </c>
      <c r="V71" s="269" t="s">
        <v>183</v>
      </c>
      <c r="W71" s="283" t="s">
        <v>184</v>
      </c>
      <c r="X71" s="281" t="s">
        <v>182</v>
      </c>
      <c r="Y71" s="281" t="s">
        <v>182</v>
      </c>
      <c r="Z71" s="281" t="s">
        <v>182</v>
      </c>
      <c r="AA71" s="281" t="s">
        <v>182</v>
      </c>
    </row>
    <row r="72" spans="18:27" x14ac:dyDescent="0.3">
      <c r="R72" s="276"/>
      <c r="S72" s="281" t="s">
        <v>185</v>
      </c>
      <c r="T72" s="281" t="s">
        <v>185</v>
      </c>
      <c r="U72" s="281" t="s">
        <v>185</v>
      </c>
      <c r="V72" s="272" t="s">
        <v>186</v>
      </c>
      <c r="W72" s="282" t="s">
        <v>187</v>
      </c>
      <c r="X72" s="281" t="s">
        <v>185</v>
      </c>
      <c r="Y72" s="281" t="s">
        <v>185</v>
      </c>
      <c r="Z72" s="281" t="s">
        <v>185</v>
      </c>
      <c r="AA72" s="281" t="s">
        <v>185</v>
      </c>
    </row>
    <row r="73" spans="18:27" x14ac:dyDescent="0.3">
      <c r="R73" s="276"/>
      <c r="S73" s="281" t="s">
        <v>188</v>
      </c>
      <c r="T73" s="281" t="s">
        <v>188</v>
      </c>
      <c r="U73" s="281" t="s">
        <v>188</v>
      </c>
      <c r="V73" s="269" t="s">
        <v>189</v>
      </c>
      <c r="W73" s="282" t="s">
        <v>190</v>
      </c>
      <c r="X73" s="281" t="s">
        <v>188</v>
      </c>
      <c r="Y73" s="281" t="s">
        <v>188</v>
      </c>
      <c r="Z73" s="281" t="s">
        <v>188</v>
      </c>
      <c r="AA73" s="281" t="s">
        <v>188</v>
      </c>
    </row>
    <row r="74" spans="18:27" x14ac:dyDescent="0.3">
      <c r="R74" s="276"/>
      <c r="S74" s="281" t="s">
        <v>191</v>
      </c>
      <c r="T74" s="281" t="s">
        <v>191</v>
      </c>
      <c r="U74" s="281" t="s">
        <v>191</v>
      </c>
      <c r="V74" s="272" t="s">
        <v>103</v>
      </c>
      <c r="W74" s="282" t="s">
        <v>192</v>
      </c>
      <c r="X74" s="281" t="s">
        <v>191</v>
      </c>
      <c r="Y74" s="281" t="s">
        <v>191</v>
      </c>
      <c r="Z74" s="281" t="s">
        <v>191</v>
      </c>
      <c r="AA74" s="281" t="s">
        <v>191</v>
      </c>
    </row>
    <row r="75" spans="18:27" x14ac:dyDescent="0.3">
      <c r="R75" s="276"/>
      <c r="S75" s="281" t="s">
        <v>193</v>
      </c>
      <c r="T75" s="281" t="s">
        <v>193</v>
      </c>
      <c r="U75" s="281" t="s">
        <v>193</v>
      </c>
      <c r="V75" s="269" t="s">
        <v>194</v>
      </c>
      <c r="W75" s="280" t="s">
        <v>195</v>
      </c>
      <c r="X75" s="281" t="s">
        <v>193</v>
      </c>
      <c r="Y75" s="281" t="s">
        <v>193</v>
      </c>
      <c r="Z75" s="281" t="s">
        <v>193</v>
      </c>
      <c r="AA75" s="281" t="s">
        <v>193</v>
      </c>
    </row>
    <row r="76" spans="18:27" x14ac:dyDescent="0.3">
      <c r="R76" s="276"/>
      <c r="S76" s="281" t="s">
        <v>196</v>
      </c>
      <c r="T76" s="281" t="s">
        <v>196</v>
      </c>
      <c r="U76" s="281" t="s">
        <v>196</v>
      </c>
      <c r="V76" s="272" t="s">
        <v>197</v>
      </c>
      <c r="W76" s="284" t="s">
        <v>198</v>
      </c>
      <c r="X76" s="281" t="s">
        <v>196</v>
      </c>
      <c r="Y76" s="281" t="s">
        <v>196</v>
      </c>
      <c r="Z76" s="281" t="s">
        <v>196</v>
      </c>
      <c r="AA76" s="281" t="s">
        <v>196</v>
      </c>
    </row>
    <row r="77" spans="18:27" x14ac:dyDescent="0.3">
      <c r="R77" s="276"/>
      <c r="S77" s="281" t="s">
        <v>199</v>
      </c>
      <c r="T77" s="281" t="s">
        <v>199</v>
      </c>
      <c r="U77" s="281" t="s">
        <v>199</v>
      </c>
      <c r="V77" s="277"/>
      <c r="W77" s="284" t="s">
        <v>200</v>
      </c>
      <c r="X77" s="281" t="s">
        <v>199</v>
      </c>
      <c r="Y77" s="281" t="s">
        <v>199</v>
      </c>
      <c r="Z77" s="281" t="s">
        <v>199</v>
      </c>
      <c r="AA77" s="281" t="s">
        <v>199</v>
      </c>
    </row>
    <row r="78" spans="18:27" x14ac:dyDescent="0.3">
      <c r="R78" s="276"/>
      <c r="S78" s="281" t="s">
        <v>201</v>
      </c>
      <c r="T78" s="281" t="s">
        <v>201</v>
      </c>
      <c r="U78" s="281" t="s">
        <v>201</v>
      </c>
      <c r="V78" s="277"/>
      <c r="W78" s="284" t="s">
        <v>202</v>
      </c>
      <c r="X78" s="281" t="s">
        <v>201</v>
      </c>
      <c r="Y78" s="281" t="s">
        <v>201</v>
      </c>
      <c r="Z78" s="281" t="s">
        <v>201</v>
      </c>
      <c r="AA78" s="281" t="s">
        <v>201</v>
      </c>
    </row>
    <row r="79" spans="18:27" x14ac:dyDescent="0.3">
      <c r="R79" s="276"/>
      <c r="S79" s="281" t="s">
        <v>203</v>
      </c>
      <c r="T79" s="281" t="s">
        <v>203</v>
      </c>
      <c r="U79" s="281" t="s">
        <v>203</v>
      </c>
      <c r="V79" s="277"/>
      <c r="W79" s="280" t="s">
        <v>204</v>
      </c>
      <c r="X79" s="281" t="s">
        <v>203</v>
      </c>
      <c r="Y79" s="281" t="s">
        <v>203</v>
      </c>
      <c r="Z79" s="281" t="s">
        <v>203</v>
      </c>
      <c r="AA79" s="281" t="s">
        <v>203</v>
      </c>
    </row>
    <row r="80" spans="18:27" x14ac:dyDescent="0.3">
      <c r="R80" s="276"/>
      <c r="S80" s="281" t="s">
        <v>205</v>
      </c>
      <c r="T80" s="281" t="s">
        <v>205</v>
      </c>
      <c r="U80" s="281" t="s">
        <v>205</v>
      </c>
      <c r="V80" s="277"/>
      <c r="W80" s="282" t="s">
        <v>206</v>
      </c>
      <c r="X80" s="281" t="s">
        <v>205</v>
      </c>
      <c r="Y80" s="281" t="s">
        <v>205</v>
      </c>
      <c r="Z80" s="281" t="s">
        <v>205</v>
      </c>
      <c r="AA80" s="281" t="s">
        <v>205</v>
      </c>
    </row>
    <row r="81" spans="18:27" x14ac:dyDescent="0.3">
      <c r="R81" s="276"/>
      <c r="S81" s="281" t="s">
        <v>207</v>
      </c>
      <c r="T81" s="281" t="s">
        <v>207</v>
      </c>
      <c r="U81" s="281" t="s">
        <v>207</v>
      </c>
      <c r="V81" s="277"/>
      <c r="W81" s="282" t="s">
        <v>208</v>
      </c>
      <c r="X81" s="281" t="s">
        <v>207</v>
      </c>
      <c r="Y81" s="281" t="s">
        <v>207</v>
      </c>
      <c r="Z81" s="281" t="s">
        <v>207</v>
      </c>
      <c r="AA81" s="281" t="s">
        <v>207</v>
      </c>
    </row>
    <row r="82" spans="18:27" x14ac:dyDescent="0.3">
      <c r="R82" s="276"/>
      <c r="S82" s="281" t="s">
        <v>209</v>
      </c>
      <c r="T82" s="281" t="s">
        <v>209</v>
      </c>
      <c r="U82" s="281" t="s">
        <v>209</v>
      </c>
      <c r="V82" s="277"/>
      <c r="W82" s="285" t="s">
        <v>210</v>
      </c>
      <c r="X82" s="281" t="s">
        <v>209</v>
      </c>
      <c r="Y82" s="281" t="s">
        <v>209</v>
      </c>
      <c r="Z82" s="281" t="s">
        <v>209</v>
      </c>
      <c r="AA82" s="281" t="s">
        <v>209</v>
      </c>
    </row>
    <row r="83" spans="18:27" x14ac:dyDescent="0.3">
      <c r="R83" s="276"/>
      <c r="S83" s="281" t="s">
        <v>211</v>
      </c>
      <c r="T83" s="281" t="s">
        <v>211</v>
      </c>
      <c r="U83" s="281" t="s">
        <v>211</v>
      </c>
      <c r="V83" s="277"/>
      <c r="W83" s="284" t="s">
        <v>212</v>
      </c>
      <c r="X83" s="281" t="s">
        <v>211</v>
      </c>
      <c r="Y83" s="281" t="s">
        <v>211</v>
      </c>
      <c r="Z83" s="281" t="s">
        <v>211</v>
      </c>
      <c r="AA83" s="281" t="s">
        <v>211</v>
      </c>
    </row>
    <row r="84" spans="18:27" x14ac:dyDescent="0.3">
      <c r="R84" s="276"/>
      <c r="S84" s="281" t="s">
        <v>213</v>
      </c>
      <c r="T84" s="281" t="s">
        <v>213</v>
      </c>
      <c r="U84" s="281" t="s">
        <v>213</v>
      </c>
      <c r="V84" s="277"/>
      <c r="W84" s="284" t="s">
        <v>214</v>
      </c>
      <c r="X84" s="281" t="s">
        <v>213</v>
      </c>
      <c r="Y84" s="281" t="s">
        <v>213</v>
      </c>
      <c r="Z84" s="281" t="s">
        <v>213</v>
      </c>
      <c r="AA84" s="281" t="s">
        <v>213</v>
      </c>
    </row>
    <row r="85" spans="18:27" x14ac:dyDescent="0.3">
      <c r="R85" s="276"/>
      <c r="S85" s="281" t="s">
        <v>215</v>
      </c>
      <c r="T85" s="281" t="s">
        <v>215</v>
      </c>
      <c r="U85" s="281" t="s">
        <v>215</v>
      </c>
      <c r="V85" s="277"/>
      <c r="W85" s="286" t="s">
        <v>216</v>
      </c>
      <c r="X85" s="281" t="s">
        <v>215</v>
      </c>
      <c r="Y85" s="281" t="s">
        <v>215</v>
      </c>
      <c r="Z85" s="281" t="s">
        <v>215</v>
      </c>
      <c r="AA85" s="281" t="s">
        <v>215</v>
      </c>
    </row>
    <row r="86" spans="18:27" x14ac:dyDescent="0.3">
      <c r="R86" s="276"/>
      <c r="S86" s="281" t="s">
        <v>217</v>
      </c>
      <c r="T86" s="281" t="s">
        <v>217</v>
      </c>
      <c r="U86" s="281" t="s">
        <v>217</v>
      </c>
      <c r="V86" s="277"/>
      <c r="W86" s="252" t="s">
        <v>218</v>
      </c>
      <c r="X86" s="281" t="s">
        <v>217</v>
      </c>
      <c r="Y86" s="281" t="s">
        <v>217</v>
      </c>
      <c r="Z86" s="281" t="s">
        <v>217</v>
      </c>
      <c r="AA86" s="281" t="s">
        <v>217</v>
      </c>
    </row>
    <row r="87" spans="18:27" x14ac:dyDescent="0.3">
      <c r="R87" s="276"/>
      <c r="S87" s="281" t="s">
        <v>219</v>
      </c>
      <c r="T87" s="281" t="s">
        <v>219</v>
      </c>
      <c r="U87" s="281" t="s">
        <v>219</v>
      </c>
      <c r="V87" s="277"/>
      <c r="W87" s="276"/>
      <c r="X87" s="281" t="s">
        <v>219</v>
      </c>
      <c r="Y87" s="281" t="s">
        <v>219</v>
      </c>
      <c r="Z87" s="281" t="s">
        <v>219</v>
      </c>
      <c r="AA87" s="281" t="s">
        <v>219</v>
      </c>
    </row>
    <row r="88" spans="18:27" x14ac:dyDescent="0.3">
      <c r="R88" s="276"/>
      <c r="S88" s="279" t="s">
        <v>220</v>
      </c>
      <c r="T88" s="279" t="s">
        <v>221</v>
      </c>
      <c r="U88" s="279" t="s">
        <v>222</v>
      </c>
      <c r="V88" s="277"/>
      <c r="W88" s="276"/>
      <c r="X88" s="279" t="s">
        <v>223</v>
      </c>
      <c r="Y88" s="279" t="s">
        <v>1027</v>
      </c>
      <c r="Z88" s="279" t="s">
        <v>1028</v>
      </c>
      <c r="AA88" s="279" t="s">
        <v>1029</v>
      </c>
    </row>
    <row r="89" spans="18:27" x14ac:dyDescent="0.3">
      <c r="R89" s="276"/>
      <c r="S89" s="281" t="s">
        <v>224</v>
      </c>
      <c r="T89" s="281" t="s">
        <v>224</v>
      </c>
      <c r="U89" s="281" t="s">
        <v>224</v>
      </c>
      <c r="V89" s="277"/>
      <c r="W89" s="276"/>
      <c r="X89" s="281" t="s">
        <v>224</v>
      </c>
      <c r="Y89" s="281" t="s">
        <v>224</v>
      </c>
      <c r="Z89" s="281" t="s">
        <v>224</v>
      </c>
      <c r="AA89" s="281" t="s">
        <v>224</v>
      </c>
    </row>
    <row r="90" spans="18:27" x14ac:dyDescent="0.3">
      <c r="R90" s="276"/>
      <c r="S90" s="281" t="s">
        <v>225</v>
      </c>
      <c r="T90" s="281" t="s">
        <v>225</v>
      </c>
      <c r="U90" s="281" t="s">
        <v>225</v>
      </c>
      <c r="V90" s="277"/>
      <c r="W90" s="276"/>
      <c r="X90" s="281" t="s">
        <v>225</v>
      </c>
      <c r="Y90" s="281" t="s">
        <v>225</v>
      </c>
      <c r="Z90" s="281" t="s">
        <v>225</v>
      </c>
      <c r="AA90" s="281" t="s">
        <v>225</v>
      </c>
    </row>
    <row r="91" spans="18:27" x14ac:dyDescent="0.3">
      <c r="R91" s="276"/>
      <c r="S91" s="281" t="s">
        <v>226</v>
      </c>
      <c r="T91" s="281" t="s">
        <v>226</v>
      </c>
      <c r="U91" s="281" t="s">
        <v>226</v>
      </c>
      <c r="V91" s="277"/>
      <c r="W91" s="276"/>
      <c r="X91" s="281" t="s">
        <v>226</v>
      </c>
      <c r="Y91" s="281" t="s">
        <v>226</v>
      </c>
      <c r="Z91" s="281" t="s">
        <v>226</v>
      </c>
      <c r="AA91" s="281" t="s">
        <v>226</v>
      </c>
    </row>
    <row r="92" spans="18:27" x14ac:dyDescent="0.3">
      <c r="R92" s="276"/>
      <c r="S92" s="279" t="s">
        <v>227</v>
      </c>
      <c r="T92" s="279" t="s">
        <v>228</v>
      </c>
      <c r="U92" s="279" t="s">
        <v>229</v>
      </c>
      <c r="V92" s="277"/>
      <c r="W92" s="276"/>
      <c r="X92" s="279" t="s">
        <v>230</v>
      </c>
      <c r="Y92" s="279" t="s">
        <v>1030</v>
      </c>
      <c r="Z92" s="279" t="s">
        <v>1031</v>
      </c>
      <c r="AA92" s="279" t="s">
        <v>1032</v>
      </c>
    </row>
    <row r="93" spans="18:27" x14ac:dyDescent="0.3">
      <c r="R93" s="276"/>
      <c r="S93" s="281" t="s">
        <v>231</v>
      </c>
      <c r="T93" s="281" t="s">
        <v>231</v>
      </c>
      <c r="U93" s="281" t="s">
        <v>231</v>
      </c>
      <c r="V93" s="277"/>
      <c r="W93" s="276"/>
      <c r="X93" s="281" t="s">
        <v>231</v>
      </c>
      <c r="Y93" s="281" t="s">
        <v>231</v>
      </c>
      <c r="Z93" s="281" t="s">
        <v>231</v>
      </c>
      <c r="AA93" s="281" t="s">
        <v>231</v>
      </c>
    </row>
    <row r="94" spans="18:27" x14ac:dyDescent="0.3">
      <c r="R94" s="276"/>
      <c r="S94" s="281" t="s">
        <v>232</v>
      </c>
      <c r="T94" s="281" t="s">
        <v>232</v>
      </c>
      <c r="U94" s="281" t="s">
        <v>232</v>
      </c>
      <c r="V94" s="277"/>
      <c r="W94" s="276"/>
      <c r="X94" s="281" t="s">
        <v>232</v>
      </c>
      <c r="Y94" s="281" t="s">
        <v>232</v>
      </c>
      <c r="Z94" s="281" t="s">
        <v>232</v>
      </c>
      <c r="AA94" s="281" t="s">
        <v>232</v>
      </c>
    </row>
    <row r="95" spans="18:27" x14ac:dyDescent="0.3">
      <c r="R95" s="276"/>
      <c r="S95" s="281" t="s">
        <v>233</v>
      </c>
      <c r="T95" s="281" t="s">
        <v>233</v>
      </c>
      <c r="U95" s="281" t="s">
        <v>233</v>
      </c>
      <c r="V95" s="277"/>
      <c r="W95" s="276"/>
      <c r="X95" s="281" t="s">
        <v>233</v>
      </c>
      <c r="Y95" s="281" t="s">
        <v>233</v>
      </c>
      <c r="Z95" s="281" t="s">
        <v>233</v>
      </c>
      <c r="AA95" s="281" t="s">
        <v>233</v>
      </c>
    </row>
    <row r="96" spans="18:27" x14ac:dyDescent="0.3">
      <c r="R96" s="276"/>
      <c r="S96" s="281" t="s">
        <v>234</v>
      </c>
      <c r="T96" s="281" t="s">
        <v>234</v>
      </c>
      <c r="U96" s="281" t="s">
        <v>234</v>
      </c>
      <c r="V96" s="277"/>
      <c r="W96" s="276"/>
      <c r="X96" s="281" t="s">
        <v>234</v>
      </c>
      <c r="Y96" s="281" t="s">
        <v>234</v>
      </c>
      <c r="Z96" s="281" t="s">
        <v>234</v>
      </c>
      <c r="AA96" s="281" t="s">
        <v>234</v>
      </c>
    </row>
    <row r="97" spans="18:27" x14ac:dyDescent="0.3">
      <c r="R97" s="276"/>
      <c r="S97" s="279" t="s">
        <v>235</v>
      </c>
      <c r="T97" s="279" t="s">
        <v>236</v>
      </c>
      <c r="U97" s="279" t="s">
        <v>237</v>
      </c>
      <c r="V97" s="277"/>
      <c r="W97" s="276"/>
      <c r="X97" s="279" t="s">
        <v>238</v>
      </c>
      <c r="Y97" s="279" t="s">
        <v>1033</v>
      </c>
      <c r="Z97" s="279" t="s">
        <v>1034</v>
      </c>
      <c r="AA97" s="279" t="s">
        <v>1035</v>
      </c>
    </row>
    <row r="98" spans="18:27" x14ac:dyDescent="0.3">
      <c r="R98" s="276"/>
      <c r="S98" s="281" t="s">
        <v>239</v>
      </c>
      <c r="T98" s="281" t="s">
        <v>239</v>
      </c>
      <c r="U98" s="281" t="s">
        <v>239</v>
      </c>
      <c r="V98" s="277"/>
      <c r="W98" s="276"/>
      <c r="X98" s="281" t="s">
        <v>239</v>
      </c>
      <c r="Y98" s="281" t="s">
        <v>239</v>
      </c>
      <c r="Z98" s="281" t="s">
        <v>239</v>
      </c>
      <c r="AA98" s="281" t="s">
        <v>239</v>
      </c>
    </row>
    <row r="99" spans="18:27" x14ac:dyDescent="0.3">
      <c r="R99" s="276"/>
      <c r="S99" s="281" t="s">
        <v>134</v>
      </c>
      <c r="T99" s="281" t="s">
        <v>134</v>
      </c>
      <c r="U99" s="281" t="s">
        <v>134</v>
      </c>
      <c r="V99" s="277"/>
      <c r="W99" s="276"/>
      <c r="X99" s="281" t="s">
        <v>134</v>
      </c>
      <c r="Y99" s="281" t="s">
        <v>134</v>
      </c>
      <c r="Z99" s="281" t="s">
        <v>134</v>
      </c>
      <c r="AA99" s="281" t="s">
        <v>134</v>
      </c>
    </row>
    <row r="100" spans="18:27" x14ac:dyDescent="0.3">
      <c r="R100" s="276"/>
      <c r="S100" s="279" t="s">
        <v>240</v>
      </c>
      <c r="T100" s="279" t="s">
        <v>241</v>
      </c>
      <c r="U100" s="279" t="s">
        <v>242</v>
      </c>
      <c r="V100" s="277"/>
      <c r="W100" s="276"/>
      <c r="X100" s="279" t="s">
        <v>243</v>
      </c>
      <c r="Y100" s="279" t="s">
        <v>1036</v>
      </c>
      <c r="Z100" s="279" t="s">
        <v>1037</v>
      </c>
      <c r="AA100" s="279" t="s">
        <v>1038</v>
      </c>
    </row>
    <row r="101" spans="18:27" x14ac:dyDescent="0.3">
      <c r="R101" s="276"/>
      <c r="S101" s="281" t="s">
        <v>244</v>
      </c>
      <c r="T101" s="281" t="s">
        <v>244</v>
      </c>
      <c r="U101" s="281" t="s">
        <v>244</v>
      </c>
      <c r="V101" s="277"/>
      <c r="W101" s="276"/>
      <c r="X101" s="281" t="s">
        <v>244</v>
      </c>
      <c r="Y101" s="281" t="s">
        <v>244</v>
      </c>
      <c r="Z101" s="281" t="s">
        <v>244</v>
      </c>
      <c r="AA101" s="281" t="s">
        <v>244</v>
      </c>
    </row>
    <row r="102" spans="18:27" x14ac:dyDescent="0.3">
      <c r="R102" s="276"/>
      <c r="S102" s="281" t="s">
        <v>245</v>
      </c>
      <c r="T102" s="281" t="s">
        <v>245</v>
      </c>
      <c r="U102" s="281" t="s">
        <v>245</v>
      </c>
      <c r="V102" s="277"/>
      <c r="W102" s="276"/>
      <c r="X102" s="281" t="s">
        <v>245</v>
      </c>
      <c r="Y102" s="281" t="s">
        <v>245</v>
      </c>
      <c r="Z102" s="281" t="s">
        <v>245</v>
      </c>
      <c r="AA102" s="281" t="s">
        <v>245</v>
      </c>
    </row>
    <row r="103" spans="18:27" x14ac:dyDescent="0.3">
      <c r="R103" s="276"/>
      <c r="S103" s="281" t="s">
        <v>246</v>
      </c>
      <c r="T103" s="281" t="s">
        <v>246</v>
      </c>
      <c r="U103" s="281" t="s">
        <v>246</v>
      </c>
      <c r="V103" s="277"/>
      <c r="W103" s="276"/>
      <c r="X103" s="281" t="s">
        <v>246</v>
      </c>
      <c r="Y103" s="281" t="s">
        <v>246</v>
      </c>
      <c r="Z103" s="281" t="s">
        <v>246</v>
      </c>
      <c r="AA103" s="281" t="s">
        <v>246</v>
      </c>
    </row>
    <row r="104" spans="18:27" x14ac:dyDescent="0.3">
      <c r="R104" s="276"/>
      <c r="S104" s="281" t="s">
        <v>247</v>
      </c>
      <c r="T104" s="281" t="s">
        <v>247</v>
      </c>
      <c r="U104" s="281" t="s">
        <v>247</v>
      </c>
      <c r="V104" s="277"/>
      <c r="W104" s="276"/>
      <c r="X104" s="281" t="s">
        <v>247</v>
      </c>
      <c r="Y104" s="281" t="s">
        <v>247</v>
      </c>
      <c r="Z104" s="281" t="s">
        <v>247</v>
      </c>
      <c r="AA104" s="281" t="s">
        <v>247</v>
      </c>
    </row>
    <row r="105" spans="18:27" x14ac:dyDescent="0.3">
      <c r="R105" s="276"/>
      <c r="S105" s="281" t="s">
        <v>248</v>
      </c>
      <c r="T105" s="281" t="s">
        <v>248</v>
      </c>
      <c r="U105" s="281" t="s">
        <v>248</v>
      </c>
      <c r="V105" s="277"/>
      <c r="W105" s="276"/>
      <c r="X105" s="281" t="s">
        <v>248</v>
      </c>
      <c r="Y105" s="281" t="s">
        <v>248</v>
      </c>
      <c r="Z105" s="281" t="s">
        <v>248</v>
      </c>
      <c r="AA105" s="281" t="s">
        <v>248</v>
      </c>
    </row>
    <row r="106" spans="18:27" x14ac:dyDescent="0.3">
      <c r="R106" s="276"/>
      <c r="S106" s="281" t="s">
        <v>249</v>
      </c>
      <c r="T106" s="281" t="s">
        <v>249</v>
      </c>
      <c r="U106" s="281" t="s">
        <v>249</v>
      </c>
      <c r="V106" s="277"/>
      <c r="W106" s="276"/>
      <c r="X106" s="281" t="s">
        <v>249</v>
      </c>
      <c r="Y106" s="281" t="s">
        <v>249</v>
      </c>
      <c r="Z106" s="281" t="s">
        <v>249</v>
      </c>
      <c r="AA106" s="281" t="s">
        <v>249</v>
      </c>
    </row>
    <row r="107" spans="18:27" x14ac:dyDescent="0.3">
      <c r="R107" s="276"/>
      <c r="S107" s="281" t="s">
        <v>250</v>
      </c>
      <c r="T107" s="281" t="s">
        <v>250</v>
      </c>
      <c r="U107" s="281" t="s">
        <v>250</v>
      </c>
      <c r="V107" s="277"/>
      <c r="W107" s="276"/>
      <c r="X107" s="281" t="s">
        <v>250</v>
      </c>
      <c r="Y107" s="281" t="s">
        <v>250</v>
      </c>
      <c r="Z107" s="281" t="s">
        <v>250</v>
      </c>
      <c r="AA107" s="281" t="s">
        <v>250</v>
      </c>
    </row>
    <row r="108" spans="18:27" x14ac:dyDescent="0.3">
      <c r="R108" s="276"/>
      <c r="S108" s="281" t="s">
        <v>251</v>
      </c>
      <c r="T108" s="281" t="s">
        <v>251</v>
      </c>
      <c r="U108" s="281" t="s">
        <v>251</v>
      </c>
      <c r="V108" s="277"/>
      <c r="W108" s="276"/>
      <c r="X108" s="281" t="s">
        <v>251</v>
      </c>
      <c r="Y108" s="281" t="s">
        <v>251</v>
      </c>
      <c r="Z108" s="281" t="s">
        <v>251</v>
      </c>
      <c r="AA108" s="281" t="s">
        <v>251</v>
      </c>
    </row>
    <row r="109" spans="18:27" x14ac:dyDescent="0.3">
      <c r="R109" s="276"/>
      <c r="S109" s="279" t="s">
        <v>252</v>
      </c>
      <c r="T109" s="279" t="s">
        <v>253</v>
      </c>
      <c r="U109" s="279" t="s">
        <v>254</v>
      </c>
      <c r="V109" s="277"/>
      <c r="W109" s="276"/>
      <c r="X109" s="279" t="s">
        <v>255</v>
      </c>
      <c r="Y109" s="279" t="s">
        <v>1039</v>
      </c>
      <c r="Z109" s="279" t="s">
        <v>1040</v>
      </c>
      <c r="AA109" s="279" t="s">
        <v>1041</v>
      </c>
    </row>
    <row r="110" spans="18:27" x14ac:dyDescent="0.3">
      <c r="R110" s="276"/>
      <c r="S110" s="281" t="s">
        <v>256</v>
      </c>
      <c r="T110" s="281" t="s">
        <v>256</v>
      </c>
      <c r="U110" s="281" t="s">
        <v>256</v>
      </c>
      <c r="V110" s="277"/>
      <c r="W110" s="276"/>
      <c r="X110" s="281" t="s">
        <v>256</v>
      </c>
      <c r="Y110" s="281" t="s">
        <v>256</v>
      </c>
      <c r="Z110" s="281" t="s">
        <v>256</v>
      </c>
      <c r="AA110" s="281" t="s">
        <v>256</v>
      </c>
    </row>
    <row r="111" spans="18:27" x14ac:dyDescent="0.3">
      <c r="R111" s="276"/>
      <c r="S111" s="281" t="s">
        <v>257</v>
      </c>
      <c r="T111" s="281" t="s">
        <v>257</v>
      </c>
      <c r="U111" s="281" t="s">
        <v>257</v>
      </c>
      <c r="V111" s="277"/>
      <c r="W111" s="276"/>
      <c r="X111" s="281" t="s">
        <v>257</v>
      </c>
      <c r="Y111" s="281" t="s">
        <v>257</v>
      </c>
      <c r="Z111" s="281" t="s">
        <v>257</v>
      </c>
      <c r="AA111" s="281" t="s">
        <v>257</v>
      </c>
    </row>
    <row r="112" spans="18:27" x14ac:dyDescent="0.3">
      <c r="R112" s="276"/>
      <c r="S112" s="279" t="s">
        <v>258</v>
      </c>
      <c r="T112" s="279" t="s">
        <v>259</v>
      </c>
      <c r="U112" s="279" t="s">
        <v>260</v>
      </c>
      <c r="V112" s="277"/>
      <c r="W112" s="276"/>
      <c r="X112" s="279" t="s">
        <v>261</v>
      </c>
      <c r="Y112" s="279" t="s">
        <v>1042</v>
      </c>
      <c r="Z112" s="279" t="s">
        <v>1043</v>
      </c>
      <c r="AA112" s="279" t="s">
        <v>1044</v>
      </c>
    </row>
    <row r="113" spans="18:27" x14ac:dyDescent="0.3">
      <c r="R113" s="276"/>
      <c r="S113" s="281" t="s">
        <v>262</v>
      </c>
      <c r="T113" s="281" t="s">
        <v>262</v>
      </c>
      <c r="U113" s="281" t="s">
        <v>262</v>
      </c>
      <c r="V113" s="277"/>
      <c r="W113" s="276"/>
      <c r="X113" s="281" t="s">
        <v>262</v>
      </c>
      <c r="Y113" s="281" t="s">
        <v>262</v>
      </c>
      <c r="Z113" s="281" t="s">
        <v>262</v>
      </c>
      <c r="AA113" s="281" t="s">
        <v>262</v>
      </c>
    </row>
    <row r="114" spans="18:27" x14ac:dyDescent="0.3">
      <c r="R114" s="276"/>
      <c r="S114" s="281" t="s">
        <v>263</v>
      </c>
      <c r="T114" s="281" t="s">
        <v>263</v>
      </c>
      <c r="U114" s="281" t="s">
        <v>263</v>
      </c>
      <c r="V114" s="277"/>
      <c r="W114" s="276"/>
      <c r="X114" s="281" t="s">
        <v>263</v>
      </c>
      <c r="Y114" s="281" t="s">
        <v>263</v>
      </c>
      <c r="Z114" s="281" t="s">
        <v>263</v>
      </c>
      <c r="AA114" s="281" t="s">
        <v>263</v>
      </c>
    </row>
    <row r="115" spans="18:27" x14ac:dyDescent="0.3">
      <c r="R115" s="276"/>
      <c r="S115" s="281" t="s">
        <v>264</v>
      </c>
      <c r="T115" s="281" t="s">
        <v>264</v>
      </c>
      <c r="U115" s="281" t="s">
        <v>264</v>
      </c>
      <c r="V115" s="277"/>
      <c r="W115" s="276"/>
      <c r="X115" s="281" t="s">
        <v>264</v>
      </c>
      <c r="Y115" s="281" t="s">
        <v>264</v>
      </c>
      <c r="Z115" s="281" t="s">
        <v>264</v>
      </c>
      <c r="AA115" s="281" t="s">
        <v>264</v>
      </c>
    </row>
    <row r="116" spans="18:27" x14ac:dyDescent="0.3">
      <c r="R116" s="276"/>
      <c r="S116" s="279" t="s">
        <v>265</v>
      </c>
      <c r="T116" s="279" t="s">
        <v>266</v>
      </c>
      <c r="U116" s="279" t="s">
        <v>267</v>
      </c>
      <c r="V116" s="277"/>
      <c r="W116" s="276"/>
      <c r="X116" s="279" t="s">
        <v>268</v>
      </c>
      <c r="Y116" s="279" t="s">
        <v>1045</v>
      </c>
      <c r="Z116" s="279" t="s">
        <v>1046</v>
      </c>
      <c r="AA116" s="279" t="s">
        <v>1047</v>
      </c>
    </row>
    <row r="117" spans="18:27" x14ac:dyDescent="0.3">
      <c r="R117" s="276"/>
      <c r="S117" s="281" t="s">
        <v>269</v>
      </c>
      <c r="T117" s="281" t="s">
        <v>269</v>
      </c>
      <c r="U117" s="281" t="s">
        <v>269</v>
      </c>
      <c r="V117" s="277"/>
      <c r="W117" s="276"/>
      <c r="X117" s="281" t="s">
        <v>269</v>
      </c>
      <c r="Y117" s="281" t="s">
        <v>269</v>
      </c>
      <c r="Z117" s="281" t="s">
        <v>269</v>
      </c>
      <c r="AA117" s="281" t="s">
        <v>269</v>
      </c>
    </row>
    <row r="118" spans="18:27" x14ac:dyDescent="0.3">
      <c r="R118" s="276"/>
      <c r="S118" s="281" t="s">
        <v>270</v>
      </c>
      <c r="T118" s="281" t="s">
        <v>270</v>
      </c>
      <c r="U118" s="281" t="s">
        <v>270</v>
      </c>
      <c r="V118" s="277"/>
      <c r="W118" s="276"/>
      <c r="X118" s="281" t="s">
        <v>270</v>
      </c>
      <c r="Y118" s="281" t="s">
        <v>270</v>
      </c>
      <c r="Z118" s="281" t="s">
        <v>270</v>
      </c>
      <c r="AA118" s="281" t="s">
        <v>270</v>
      </c>
    </row>
    <row r="119" spans="18:27" x14ac:dyDescent="0.3">
      <c r="R119" s="276"/>
      <c r="S119" s="281" t="s">
        <v>271</v>
      </c>
      <c r="T119" s="281" t="s">
        <v>271</v>
      </c>
      <c r="U119" s="281" t="s">
        <v>271</v>
      </c>
      <c r="V119" s="277"/>
      <c r="W119" s="276"/>
      <c r="X119" s="281" t="s">
        <v>271</v>
      </c>
      <c r="Y119" s="281" t="s">
        <v>271</v>
      </c>
      <c r="Z119" s="281" t="s">
        <v>271</v>
      </c>
      <c r="AA119" s="281" t="s">
        <v>271</v>
      </c>
    </row>
    <row r="120" spans="18:27" x14ac:dyDescent="0.3">
      <c r="R120" s="276"/>
      <c r="S120" s="281" t="s">
        <v>272</v>
      </c>
      <c r="T120" s="281" t="s">
        <v>272</v>
      </c>
      <c r="U120" s="281" t="s">
        <v>272</v>
      </c>
      <c r="V120" s="277"/>
      <c r="W120" s="276"/>
      <c r="X120" s="281" t="s">
        <v>272</v>
      </c>
      <c r="Y120" s="281" t="s">
        <v>272</v>
      </c>
      <c r="Z120" s="281" t="s">
        <v>272</v>
      </c>
      <c r="AA120" s="281" t="s">
        <v>272</v>
      </c>
    </row>
    <row r="121" spans="18:27" x14ac:dyDescent="0.3">
      <c r="R121" s="276"/>
      <c r="S121" s="279" t="s">
        <v>273</v>
      </c>
      <c r="T121" s="279" t="s">
        <v>274</v>
      </c>
      <c r="U121" s="279" t="s">
        <v>275</v>
      </c>
      <c r="V121" s="277"/>
      <c r="W121" s="276"/>
      <c r="X121" s="279" t="s">
        <v>276</v>
      </c>
      <c r="Y121" s="279" t="s">
        <v>1048</v>
      </c>
      <c r="Z121" s="279" t="s">
        <v>1049</v>
      </c>
      <c r="AA121" s="279" t="s">
        <v>1050</v>
      </c>
    </row>
    <row r="122" spans="18:27" x14ac:dyDescent="0.3">
      <c r="R122" s="276"/>
      <c r="S122" s="281" t="s">
        <v>1016</v>
      </c>
      <c r="T122" s="281" t="s">
        <v>1016</v>
      </c>
      <c r="U122" s="281" t="s">
        <v>277</v>
      </c>
      <c r="V122" s="277"/>
      <c r="W122" s="276"/>
      <c r="X122" s="281" t="s">
        <v>277</v>
      </c>
      <c r="Y122" s="281" t="s">
        <v>1016</v>
      </c>
      <c r="Z122" s="281" t="s">
        <v>1016</v>
      </c>
      <c r="AA122" s="281" t="s">
        <v>1016</v>
      </c>
    </row>
    <row r="123" spans="18:27" x14ac:dyDescent="0.3">
      <c r="R123" s="276"/>
      <c r="S123" s="279" t="s">
        <v>282</v>
      </c>
      <c r="T123" s="279" t="s">
        <v>283</v>
      </c>
      <c r="U123" s="281" t="s">
        <v>278</v>
      </c>
      <c r="V123" s="277"/>
      <c r="W123" s="276"/>
      <c r="X123" s="281" t="s">
        <v>278</v>
      </c>
      <c r="Y123" s="279" t="s">
        <v>1051</v>
      </c>
      <c r="Z123" s="279" t="s">
        <v>1052</v>
      </c>
      <c r="AA123" s="279" t="s">
        <v>1053</v>
      </c>
    </row>
    <row r="124" spans="18:27" x14ac:dyDescent="0.3">
      <c r="R124" s="276"/>
      <c r="S124" s="281" t="s">
        <v>286</v>
      </c>
      <c r="T124" s="281" t="s">
        <v>286</v>
      </c>
      <c r="U124" s="281" t="s">
        <v>279</v>
      </c>
      <c r="V124" s="277"/>
      <c r="W124" s="276"/>
      <c r="X124" s="281" t="s">
        <v>279</v>
      </c>
      <c r="Y124" s="281" t="s">
        <v>286</v>
      </c>
      <c r="Z124" s="281" t="s">
        <v>286</v>
      </c>
      <c r="AA124" s="281" t="s">
        <v>286</v>
      </c>
    </row>
    <row r="125" spans="18:27" x14ac:dyDescent="0.3">
      <c r="R125" s="276"/>
      <c r="S125" s="281" t="s">
        <v>287</v>
      </c>
      <c r="T125" s="281" t="s">
        <v>287</v>
      </c>
      <c r="U125" s="281" t="s">
        <v>280</v>
      </c>
      <c r="V125" s="277"/>
      <c r="W125" s="276"/>
      <c r="X125" s="281" t="s">
        <v>280</v>
      </c>
      <c r="Y125" s="281" t="s">
        <v>287</v>
      </c>
      <c r="Z125" s="281" t="s">
        <v>287</v>
      </c>
      <c r="AA125" s="281" t="s">
        <v>287</v>
      </c>
    </row>
    <row r="126" spans="18:27" x14ac:dyDescent="0.3">
      <c r="R126" s="276"/>
      <c r="S126" s="279" t="s">
        <v>288</v>
      </c>
      <c r="T126" s="279" t="s">
        <v>289</v>
      </c>
      <c r="U126" s="281" t="s">
        <v>281</v>
      </c>
      <c r="V126" s="277"/>
      <c r="W126" s="276"/>
      <c r="X126" s="281" t="s">
        <v>281</v>
      </c>
      <c r="Y126" s="279" t="s">
        <v>1054</v>
      </c>
      <c r="Z126" s="279" t="s">
        <v>1055</v>
      </c>
      <c r="AA126" s="279" t="s">
        <v>1056</v>
      </c>
    </row>
    <row r="127" spans="18:27" x14ac:dyDescent="0.3">
      <c r="R127" s="276"/>
      <c r="S127" s="281" t="s">
        <v>292</v>
      </c>
      <c r="T127" s="281" t="s">
        <v>292</v>
      </c>
      <c r="U127" s="279" t="s">
        <v>284</v>
      </c>
      <c r="V127" s="277"/>
      <c r="W127" s="276"/>
      <c r="X127" s="279" t="s">
        <v>285</v>
      </c>
      <c r="Y127" s="281" t="s">
        <v>292</v>
      </c>
      <c r="Z127" s="281" t="s">
        <v>292</v>
      </c>
      <c r="AA127" s="281" t="s">
        <v>292</v>
      </c>
    </row>
    <row r="128" spans="18:27" x14ac:dyDescent="0.3">
      <c r="R128" s="276"/>
      <c r="S128" s="281" t="s">
        <v>293</v>
      </c>
      <c r="T128" s="281" t="s">
        <v>293</v>
      </c>
      <c r="U128" s="281" t="s">
        <v>286</v>
      </c>
      <c r="V128" s="277"/>
      <c r="W128" s="276"/>
      <c r="X128" s="281" t="s">
        <v>286</v>
      </c>
      <c r="Y128" s="281" t="s">
        <v>293</v>
      </c>
      <c r="Z128" s="281" t="s">
        <v>293</v>
      </c>
      <c r="AA128" s="281" t="s">
        <v>293</v>
      </c>
    </row>
    <row r="129" spans="18:27" x14ac:dyDescent="0.3">
      <c r="R129" s="276"/>
      <c r="S129" s="281" t="s">
        <v>294</v>
      </c>
      <c r="T129" s="281" t="s">
        <v>294</v>
      </c>
      <c r="U129" s="281" t="s">
        <v>287</v>
      </c>
      <c r="V129" s="277"/>
      <c r="W129" s="276"/>
      <c r="X129" s="281" t="s">
        <v>287</v>
      </c>
      <c r="Y129" s="281" t="s">
        <v>294</v>
      </c>
      <c r="Z129" s="281" t="s">
        <v>294</v>
      </c>
      <c r="AA129" s="281" t="s">
        <v>294</v>
      </c>
    </row>
    <row r="130" spans="18:27" x14ac:dyDescent="0.3">
      <c r="R130" s="276"/>
      <c r="S130" s="279" t="s">
        <v>295</v>
      </c>
      <c r="T130" s="279" t="s">
        <v>296</v>
      </c>
      <c r="U130" s="279" t="s">
        <v>290</v>
      </c>
      <c r="V130" s="277"/>
      <c r="W130" s="276"/>
      <c r="X130" s="279" t="s">
        <v>291</v>
      </c>
      <c r="Y130" s="279" t="s">
        <v>1057</v>
      </c>
      <c r="Z130" s="279" t="s">
        <v>1058</v>
      </c>
      <c r="AA130" s="279" t="s">
        <v>1059</v>
      </c>
    </row>
    <row r="131" spans="18:27" x14ac:dyDescent="0.3">
      <c r="R131" s="276"/>
      <c r="S131" s="281" t="s">
        <v>299</v>
      </c>
      <c r="T131" s="281" t="s">
        <v>299</v>
      </c>
      <c r="U131" s="281" t="s">
        <v>292</v>
      </c>
      <c r="V131" s="277"/>
      <c r="W131" s="276"/>
      <c r="X131" s="281" t="s">
        <v>292</v>
      </c>
      <c r="Y131" s="281" t="s">
        <v>299</v>
      </c>
      <c r="Z131" s="281" t="s">
        <v>299</v>
      </c>
      <c r="AA131" s="281" t="s">
        <v>299</v>
      </c>
    </row>
    <row r="132" spans="18:27" x14ac:dyDescent="0.3">
      <c r="R132" s="276"/>
      <c r="S132" s="281" t="s">
        <v>300</v>
      </c>
      <c r="T132" s="281" t="s">
        <v>300</v>
      </c>
      <c r="U132" s="281" t="s">
        <v>293</v>
      </c>
      <c r="V132" s="277"/>
      <c r="W132" s="276"/>
      <c r="X132" s="281" t="s">
        <v>293</v>
      </c>
      <c r="Y132" s="281" t="s">
        <v>300</v>
      </c>
      <c r="Z132" s="281" t="s">
        <v>300</v>
      </c>
      <c r="AA132" s="281" t="s">
        <v>300</v>
      </c>
    </row>
    <row r="133" spans="18:27" x14ac:dyDescent="0.3">
      <c r="R133" s="276"/>
      <c r="S133" s="281" t="s">
        <v>301</v>
      </c>
      <c r="T133" s="281" t="s">
        <v>301</v>
      </c>
      <c r="U133" s="281" t="s">
        <v>294</v>
      </c>
      <c r="V133" s="277"/>
      <c r="W133" s="276"/>
      <c r="X133" s="281" t="s">
        <v>294</v>
      </c>
      <c r="Y133" s="281" t="s">
        <v>301</v>
      </c>
      <c r="Z133" s="281" t="s">
        <v>301</v>
      </c>
      <c r="AA133" s="281" t="s">
        <v>301</v>
      </c>
    </row>
    <row r="134" spans="18:27" x14ac:dyDescent="0.3">
      <c r="R134" s="276"/>
      <c r="S134" s="279" t="s">
        <v>302</v>
      </c>
      <c r="T134" s="279" t="s">
        <v>303</v>
      </c>
      <c r="U134" s="279" t="s">
        <v>297</v>
      </c>
      <c r="V134" s="277"/>
      <c r="W134" s="276"/>
      <c r="X134" s="279" t="s">
        <v>298</v>
      </c>
      <c r="Y134" s="279" t="s">
        <v>1060</v>
      </c>
      <c r="Z134" s="279" t="s">
        <v>1061</v>
      </c>
      <c r="AA134" s="279" t="s">
        <v>1062</v>
      </c>
    </row>
    <row r="135" spans="18:27" x14ac:dyDescent="0.3">
      <c r="R135" s="276"/>
      <c r="S135" s="281" t="s">
        <v>306</v>
      </c>
      <c r="T135" s="281" t="s">
        <v>306</v>
      </c>
      <c r="U135" s="281" t="s">
        <v>299</v>
      </c>
      <c r="V135" s="277"/>
      <c r="W135" s="276"/>
      <c r="X135" s="281" t="s">
        <v>299</v>
      </c>
      <c r="Y135" s="281" t="s">
        <v>306</v>
      </c>
      <c r="Z135" s="281" t="s">
        <v>306</v>
      </c>
      <c r="AA135" s="281" t="s">
        <v>306</v>
      </c>
    </row>
    <row r="136" spans="18:27" x14ac:dyDescent="0.3">
      <c r="R136" s="276"/>
      <c r="S136" s="281" t="s">
        <v>307</v>
      </c>
      <c r="T136" s="281" t="s">
        <v>307</v>
      </c>
      <c r="U136" s="281" t="s">
        <v>300</v>
      </c>
      <c r="V136" s="277"/>
      <c r="W136" s="276"/>
      <c r="X136" s="281" t="s">
        <v>300</v>
      </c>
      <c r="Y136" s="281" t="s">
        <v>307</v>
      </c>
      <c r="Z136" s="281" t="s">
        <v>307</v>
      </c>
      <c r="AA136" s="281" t="s">
        <v>307</v>
      </c>
    </row>
    <row r="137" spans="18:27" x14ac:dyDescent="0.3">
      <c r="R137" s="276"/>
      <c r="S137" s="281" t="s">
        <v>308</v>
      </c>
      <c r="T137" s="281" t="s">
        <v>308</v>
      </c>
      <c r="U137" s="281" t="s">
        <v>301</v>
      </c>
      <c r="V137" s="277"/>
      <c r="W137" s="276"/>
      <c r="X137" s="281" t="s">
        <v>301</v>
      </c>
      <c r="Y137" s="281" t="s">
        <v>308</v>
      </c>
      <c r="Z137" s="281" t="s">
        <v>308</v>
      </c>
      <c r="AA137" s="281" t="s">
        <v>308</v>
      </c>
    </row>
    <row r="138" spans="18:27" x14ac:dyDescent="0.3">
      <c r="R138" s="276"/>
      <c r="S138" s="279" t="s">
        <v>309</v>
      </c>
      <c r="T138" s="279" t="s">
        <v>310</v>
      </c>
      <c r="U138" s="279" t="s">
        <v>304</v>
      </c>
      <c r="V138" s="277"/>
      <c r="W138" s="276"/>
      <c r="X138" s="279" t="s">
        <v>305</v>
      </c>
      <c r="Y138" s="279" t="s">
        <v>1063</v>
      </c>
      <c r="Z138" s="279" t="s">
        <v>1064</v>
      </c>
      <c r="AA138" s="279" t="s">
        <v>1065</v>
      </c>
    </row>
    <row r="139" spans="18:27" x14ac:dyDescent="0.3">
      <c r="R139" s="276"/>
      <c r="S139" s="281" t="s">
        <v>1017</v>
      </c>
      <c r="T139" s="281" t="s">
        <v>1017</v>
      </c>
      <c r="U139" s="281" t="s">
        <v>306</v>
      </c>
      <c r="V139" s="277"/>
      <c r="W139" s="276"/>
      <c r="X139" s="281" t="s">
        <v>306</v>
      </c>
      <c r="Y139" s="281" t="s">
        <v>1017</v>
      </c>
      <c r="Z139" s="281" t="s">
        <v>1017</v>
      </c>
      <c r="AA139" s="281" t="s">
        <v>1017</v>
      </c>
    </row>
    <row r="140" spans="18:27" x14ac:dyDescent="0.3">
      <c r="R140" s="276"/>
      <c r="S140" s="279" t="s">
        <v>316</v>
      </c>
      <c r="T140" s="279" t="s">
        <v>317</v>
      </c>
      <c r="U140" s="281" t="s">
        <v>307</v>
      </c>
      <c r="V140" s="277"/>
      <c r="W140" s="276"/>
      <c r="X140" s="281" t="s">
        <v>307</v>
      </c>
      <c r="Y140" s="279" t="s">
        <v>1066</v>
      </c>
      <c r="Z140" s="279" t="s">
        <v>1067</v>
      </c>
      <c r="AA140" s="279" t="s">
        <v>1068</v>
      </c>
    </row>
    <row r="141" spans="18:27" x14ac:dyDescent="0.3">
      <c r="R141" s="276"/>
      <c r="S141" s="281" t="s">
        <v>319</v>
      </c>
      <c r="T141" s="281" t="s">
        <v>319</v>
      </c>
      <c r="U141" s="281" t="s">
        <v>308</v>
      </c>
      <c r="V141" s="277"/>
      <c r="W141" s="276"/>
      <c r="X141" s="281" t="s">
        <v>308</v>
      </c>
      <c r="Y141" s="281" t="s">
        <v>319</v>
      </c>
      <c r="Z141" s="281" t="s">
        <v>319</v>
      </c>
      <c r="AA141" s="281" t="s">
        <v>319</v>
      </c>
    </row>
    <row r="142" spans="18:27" x14ac:dyDescent="0.3">
      <c r="R142" s="276"/>
      <c r="S142" s="281" t="s">
        <v>321</v>
      </c>
      <c r="T142" s="281" t="s">
        <v>321</v>
      </c>
      <c r="U142" s="279" t="s">
        <v>311</v>
      </c>
      <c r="V142" s="277"/>
      <c r="W142" s="276"/>
      <c r="X142" s="279" t="s">
        <v>312</v>
      </c>
      <c r="Y142" s="281" t="s">
        <v>321</v>
      </c>
      <c r="Z142" s="281" t="s">
        <v>321</v>
      </c>
      <c r="AA142" s="281" t="s">
        <v>321</v>
      </c>
    </row>
    <row r="143" spans="18:27" x14ac:dyDescent="0.3">
      <c r="R143" s="276"/>
      <c r="S143" s="279" t="s">
        <v>323</v>
      </c>
      <c r="T143" s="279" t="s">
        <v>324</v>
      </c>
      <c r="U143" s="281" t="s">
        <v>313</v>
      </c>
      <c r="V143" s="277"/>
      <c r="W143" s="276"/>
      <c r="X143" s="281" t="s">
        <v>313</v>
      </c>
      <c r="Y143" s="279" t="s">
        <v>1069</v>
      </c>
      <c r="Z143" s="279" t="s">
        <v>1070</v>
      </c>
      <c r="AA143" s="279" t="s">
        <v>1071</v>
      </c>
    </row>
    <row r="144" spans="18:27" x14ac:dyDescent="0.3">
      <c r="R144" s="276"/>
      <c r="S144" s="281" t="s">
        <v>325</v>
      </c>
      <c r="T144" s="281" t="s">
        <v>325</v>
      </c>
      <c r="U144" s="281" t="s">
        <v>315</v>
      </c>
      <c r="V144" s="277"/>
      <c r="W144" s="276"/>
      <c r="X144" s="281" t="s">
        <v>315</v>
      </c>
      <c r="Y144" s="281" t="s">
        <v>325</v>
      </c>
      <c r="Z144" s="281" t="s">
        <v>325</v>
      </c>
      <c r="AA144" s="281" t="s">
        <v>325</v>
      </c>
    </row>
    <row r="145" spans="18:27" x14ac:dyDescent="0.3">
      <c r="R145" s="276"/>
      <c r="S145" s="281" t="s">
        <v>328</v>
      </c>
      <c r="T145" s="281" t="s">
        <v>328</v>
      </c>
      <c r="U145" s="281" t="s">
        <v>318</v>
      </c>
      <c r="V145" s="277"/>
      <c r="W145" s="276"/>
      <c r="X145" s="281" t="s">
        <v>318</v>
      </c>
      <c r="Y145" s="281" t="s">
        <v>328</v>
      </c>
      <c r="Z145" s="281" t="s">
        <v>328</v>
      </c>
      <c r="AA145" s="281" t="s">
        <v>328</v>
      </c>
    </row>
    <row r="146" spans="18:27" x14ac:dyDescent="0.3">
      <c r="R146" s="276"/>
      <c r="S146" s="281" t="s">
        <v>329</v>
      </c>
      <c r="T146" s="281" t="s">
        <v>329</v>
      </c>
      <c r="U146" s="281" t="s">
        <v>320</v>
      </c>
      <c r="V146" s="277"/>
      <c r="W146" s="276"/>
      <c r="X146" s="281" t="s">
        <v>320</v>
      </c>
      <c r="Y146" s="281" t="s">
        <v>329</v>
      </c>
      <c r="Z146" s="281" t="s">
        <v>329</v>
      </c>
      <c r="AA146" s="281" t="s">
        <v>329</v>
      </c>
    </row>
    <row r="147" spans="18:27" x14ac:dyDescent="0.3">
      <c r="R147" s="276"/>
      <c r="S147" s="281" t="s">
        <v>330</v>
      </c>
      <c r="T147" s="281" t="s">
        <v>330</v>
      </c>
      <c r="U147" s="281" t="s">
        <v>322</v>
      </c>
      <c r="V147" s="277"/>
      <c r="W147" s="276"/>
      <c r="X147" s="281" t="s">
        <v>322</v>
      </c>
      <c r="Y147" s="281" t="s">
        <v>330</v>
      </c>
      <c r="Z147" s="281" t="s">
        <v>330</v>
      </c>
      <c r="AA147" s="281" t="s">
        <v>330</v>
      </c>
    </row>
    <row r="148" spans="18:27" x14ac:dyDescent="0.3">
      <c r="R148" s="276"/>
      <c r="S148" s="281" t="s">
        <v>333</v>
      </c>
      <c r="T148" s="281" t="s">
        <v>333</v>
      </c>
      <c r="U148" s="281" t="s">
        <v>314</v>
      </c>
      <c r="V148" s="277"/>
      <c r="W148" s="276"/>
      <c r="X148" s="281" t="s">
        <v>314</v>
      </c>
      <c r="Y148" s="281" t="s">
        <v>333</v>
      </c>
      <c r="Z148" s="281" t="s">
        <v>333</v>
      </c>
      <c r="AA148" s="281" t="s">
        <v>333</v>
      </c>
    </row>
    <row r="149" spans="18:27" x14ac:dyDescent="0.3">
      <c r="R149" s="276"/>
      <c r="S149" s="279" t="s">
        <v>334</v>
      </c>
      <c r="T149" s="279" t="s">
        <v>335</v>
      </c>
      <c r="U149" s="279" t="s">
        <v>326</v>
      </c>
      <c r="V149" s="277"/>
      <c r="W149" s="276"/>
      <c r="X149" s="279" t="s">
        <v>327</v>
      </c>
      <c r="Y149" s="279" t="s">
        <v>1072</v>
      </c>
      <c r="Z149" s="279" t="s">
        <v>1073</v>
      </c>
      <c r="AA149" s="279" t="s">
        <v>1074</v>
      </c>
    </row>
    <row r="150" spans="18:27" x14ac:dyDescent="0.3">
      <c r="R150" s="276"/>
      <c r="S150" s="281" t="s">
        <v>336</v>
      </c>
      <c r="T150" s="281" t="s">
        <v>336</v>
      </c>
      <c r="U150" s="281" t="s">
        <v>319</v>
      </c>
      <c r="V150" s="277"/>
      <c r="W150" s="276"/>
      <c r="X150" s="281" t="s">
        <v>319</v>
      </c>
      <c r="Y150" s="281" t="s">
        <v>336</v>
      </c>
      <c r="Z150" s="281" t="s">
        <v>336</v>
      </c>
      <c r="AA150" s="281" t="s">
        <v>336</v>
      </c>
    </row>
    <row r="151" spans="18:27" x14ac:dyDescent="0.3">
      <c r="R151" s="276"/>
      <c r="S151" s="276"/>
      <c r="T151" s="276"/>
      <c r="U151" s="281" t="s">
        <v>321</v>
      </c>
      <c r="V151" s="277"/>
      <c r="W151" s="276"/>
      <c r="X151" s="281" t="s">
        <v>321</v>
      </c>
    </row>
    <row r="152" spans="18:27" x14ac:dyDescent="0.3">
      <c r="R152" s="276"/>
      <c r="S152" s="276"/>
      <c r="T152" s="276"/>
      <c r="U152" s="279" t="s">
        <v>331</v>
      </c>
      <c r="V152" s="277"/>
      <c r="W152" s="276"/>
      <c r="X152" s="279" t="s">
        <v>332</v>
      </c>
    </row>
    <row r="153" spans="18:27" x14ac:dyDescent="0.3">
      <c r="R153" s="276"/>
      <c r="S153" s="276"/>
      <c r="T153" s="276"/>
      <c r="U153" s="281" t="s">
        <v>325</v>
      </c>
      <c r="V153" s="277"/>
      <c r="W153" s="276"/>
      <c r="X153" s="281" t="s">
        <v>325</v>
      </c>
    </row>
    <row r="154" spans="18:27" x14ac:dyDescent="0.3">
      <c r="R154" s="276"/>
      <c r="S154" s="277"/>
      <c r="T154" s="276"/>
      <c r="U154" s="281" t="s">
        <v>328</v>
      </c>
      <c r="V154" s="277"/>
      <c r="W154" s="276"/>
      <c r="X154" s="281" t="s">
        <v>328</v>
      </c>
    </row>
    <row r="155" spans="18:27" x14ac:dyDescent="0.3">
      <c r="R155" s="276"/>
      <c r="U155" s="281" t="s">
        <v>329</v>
      </c>
      <c r="V155" s="277"/>
      <c r="W155" s="276"/>
      <c r="X155" s="281" t="s">
        <v>329</v>
      </c>
    </row>
    <row r="156" spans="18:27" x14ac:dyDescent="0.3">
      <c r="R156" s="276"/>
      <c r="U156" s="281" t="s">
        <v>330</v>
      </c>
      <c r="V156" s="276"/>
      <c r="W156" s="278"/>
      <c r="X156" s="281" t="s">
        <v>330</v>
      </c>
    </row>
    <row r="157" spans="18:27" x14ac:dyDescent="0.3">
      <c r="R157" s="276"/>
      <c r="U157" s="281" t="s">
        <v>333</v>
      </c>
      <c r="V157" s="276"/>
      <c r="W157" s="278"/>
      <c r="X157" s="281" t="s">
        <v>333</v>
      </c>
    </row>
    <row r="158" spans="18:27" x14ac:dyDescent="0.3">
      <c r="R158" s="276"/>
      <c r="U158" s="279" t="s">
        <v>337</v>
      </c>
      <c r="V158" s="276"/>
      <c r="W158" s="278"/>
      <c r="X158" s="279" t="s">
        <v>338</v>
      </c>
    </row>
    <row r="159" spans="18:27" x14ac:dyDescent="0.3">
      <c r="R159" s="276"/>
      <c r="U159" s="281" t="s">
        <v>336</v>
      </c>
      <c r="V159" s="276"/>
      <c r="W159" s="278"/>
      <c r="X159" s="281" t="s">
        <v>336</v>
      </c>
    </row>
  </sheetData>
  <sheetProtection algorithmName="SHA-512" hashValue="n4R0Ag5tN/53k+bZLcy06AstdIkdhQCmsXcz1Q1/MDXI6bCzQ/6w4KAsSOxYl+bI/rqRXLlHV5W9+ggTzjtRXQ==" saltValue="7aSZUmUDG87hjpdbzdGUCg==" spinCount="100000" sheet="1" objects="1" scenarios="1"/>
  <protectedRanges>
    <protectedRange sqref="C10 C7 C11:D24 C4:D6 C8:D9" name="区域1" securityDescriptor=""/>
  </protectedRanges>
  <mergeCells count="28">
    <mergeCell ref="B27:E27"/>
    <mergeCell ref="A1:A1048576"/>
    <mergeCell ref="E25:E26"/>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C6:D6"/>
    <mergeCell ref="C7:D7"/>
    <mergeCell ref="C8:D8"/>
    <mergeCell ref="C9:D9"/>
    <mergeCell ref="C11:D11"/>
    <mergeCell ref="B1:E1"/>
    <mergeCell ref="C2:D2"/>
    <mergeCell ref="C3:D3"/>
    <mergeCell ref="C4:D4"/>
    <mergeCell ref="C5:D5"/>
  </mergeCells>
  <phoneticPr fontId="51" type="noConversion"/>
  <dataValidations count="12">
    <dataValidation type="list" allowBlank="1" showInputMessage="1" showErrorMessage="1" sqref="C3:D3">
      <formula1>$J$3:$J$15</formula1>
    </dataValidation>
    <dataValidation type="list" allowBlank="1" showInputMessage="1" showErrorMessage="1" sqref="C6">
      <formula1>$R$9:$R$12</formula1>
    </dataValidation>
    <dataValidation type="date" allowBlank="1" showInputMessage="1" showErrorMessage="1" promptTitle="请注意：" prompt="日期前后无空格" sqref="C8">
      <formula1>1</formula1>
      <formula2>73050</formula2>
    </dataValidation>
    <dataValidation type="list" allowBlank="1" showInputMessage="1" showErrorMessage="1" sqref="C11">
      <formula1>"北京,天津,河北,山西,内蒙古,辽宁,吉林,黑龙江,上海,江苏,浙江,安徽,福建,江西,山东,河南,湖北,湖南,广东,广西,海南,重庆,四川,贵州,云南,西藏,陕西,甘肃,青海,宁夏,新疆,台湾,香港,澳门"</formula1>
    </dataValidation>
    <dataValidation type="textLength" operator="equal" allowBlank="1" showInputMessage="1" showErrorMessage="1" sqref="C14">
      <formula1>18</formula1>
    </dataValidation>
    <dataValidation type="textLength" operator="lessThanOrEqual" allowBlank="1" showInputMessage="1" showErrorMessage="1" error="请输入100个字以内" sqref="C15">
      <formula1>100</formula1>
    </dataValidation>
    <dataValidation type="list" allowBlank="1" showInputMessage="1" showErrorMessage="1" sqref="C16">
      <formula1>"是,否"</formula1>
    </dataValidation>
    <dataValidation type="list" allowBlank="1" showInputMessage="1" showErrorMessage="1" sqref="C21">
      <formula1>INDIRECT($C$20)</formula1>
    </dataValidation>
    <dataValidation type="list" allowBlank="1" showInputMessage="1" showErrorMessage="1" sqref="C22">
      <formula1>INDIRECT(C20&amp;C21)</formula1>
    </dataValidation>
    <dataValidation type="list" allowBlank="1" showInputMessage="1" showErrorMessage="1" sqref="C23">
      <formula1>"股权改制,股权激励,股权融资,股权质押,股权转让,了解自身企业价值,企业并购,企业征信,其他"</formula1>
    </dataValidation>
    <dataValidation type="list" allowBlank="1" showInputMessage="1" showErrorMessage="1" sqref="C24">
      <formula1>"公司创始人,公司管理层,公司财务人员,咨询方,投资方,其他"</formula1>
    </dataValidation>
    <dataValidation type="list" allowBlank="1" showInputMessage="1" showErrorMessage="1" sqref="C20:D20">
      <formula1>$R$21:$R$29</formula1>
    </dataValidation>
  </dataValidations>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K81"/>
  <sheetViews>
    <sheetView topLeftCell="D1" zoomScale="115" zoomScaleNormal="115" workbookViewId="0">
      <selection activeCell="B56" sqref="B56:E56"/>
    </sheetView>
  </sheetViews>
  <sheetFormatPr defaultColWidth="9" defaultRowHeight="14" x14ac:dyDescent="0.3"/>
  <cols>
    <col min="1" max="1" width="2.33203125" style="124" customWidth="1"/>
    <col min="2" max="2" width="46.33203125" style="125" customWidth="1"/>
    <col min="3" max="3" width="28.5" style="126" customWidth="1"/>
    <col min="4" max="4" width="28.08203125" style="127" customWidth="1"/>
    <col min="5" max="5" width="28" style="124" customWidth="1"/>
    <col min="6" max="16384" width="9" style="124"/>
  </cols>
  <sheetData>
    <row r="1" spans="2:5" ht="20" x14ac:dyDescent="0.3">
      <c r="B1" s="460" t="s">
        <v>690</v>
      </c>
      <c r="C1" s="461"/>
      <c r="D1" s="461"/>
      <c r="E1" s="462"/>
    </row>
    <row r="2" spans="2:5" x14ac:dyDescent="0.3">
      <c r="B2" s="463" t="s">
        <v>636</v>
      </c>
      <c r="C2" s="464"/>
      <c r="D2" s="464"/>
      <c r="E2" s="465"/>
    </row>
    <row r="3" spans="2:5" x14ac:dyDescent="0.3">
      <c r="B3" s="472" t="s">
        <v>637</v>
      </c>
      <c r="C3" s="473" t="str">
        <f ca="1">YEAR(TODAY())-3&amp;"年"</f>
        <v>2019年</v>
      </c>
      <c r="D3" s="475" t="str">
        <f ca="1">YEAR(TODAY())-2&amp;"年"</f>
        <v>2020年</v>
      </c>
      <c r="E3" s="476" t="str">
        <f ca="1">YEAR(TODAY())-1&amp;"年"</f>
        <v>2021年</v>
      </c>
    </row>
    <row r="4" spans="2:5" x14ac:dyDescent="0.3">
      <c r="B4" s="472"/>
      <c r="C4" s="474"/>
      <c r="D4" s="475"/>
      <c r="E4" s="477"/>
    </row>
    <row r="5" spans="2:5" ht="25" customHeight="1" x14ac:dyDescent="0.3">
      <c r="B5" s="128" t="s">
        <v>691</v>
      </c>
      <c r="C5" s="129"/>
      <c r="D5" s="129"/>
      <c r="E5" s="130"/>
    </row>
    <row r="6" spans="2:5" ht="25" customHeight="1" x14ac:dyDescent="0.3">
      <c r="B6" s="131" t="s">
        <v>692</v>
      </c>
      <c r="C6" s="132"/>
      <c r="D6" s="132"/>
      <c r="E6" s="133"/>
    </row>
    <row r="7" spans="2:5" ht="25" customHeight="1" x14ac:dyDescent="0.3">
      <c r="B7" s="134" t="s">
        <v>693</v>
      </c>
      <c r="C7" s="132"/>
      <c r="D7" s="132"/>
      <c r="E7" s="133"/>
    </row>
    <row r="8" spans="2:5" ht="25" customHeight="1" x14ac:dyDescent="0.3">
      <c r="B8" s="131" t="s">
        <v>694</v>
      </c>
      <c r="C8" s="132"/>
      <c r="D8" s="132"/>
      <c r="E8" s="133"/>
    </row>
    <row r="9" spans="2:5" ht="25" customHeight="1" x14ac:dyDescent="0.3">
      <c r="B9" s="134" t="s">
        <v>695</v>
      </c>
      <c r="C9" s="132"/>
      <c r="D9" s="132"/>
      <c r="E9" s="133"/>
    </row>
    <row r="10" spans="2:5" ht="25" customHeight="1" x14ac:dyDescent="0.3">
      <c r="B10" s="134" t="s">
        <v>696</v>
      </c>
      <c r="C10" s="132"/>
      <c r="D10" s="132"/>
      <c r="E10" s="133"/>
    </row>
    <row r="11" spans="2:5" ht="25" customHeight="1" x14ac:dyDescent="0.3">
      <c r="B11" s="131" t="s">
        <v>697</v>
      </c>
      <c r="C11" s="132"/>
      <c r="D11" s="132"/>
      <c r="E11" s="133"/>
    </row>
    <row r="12" spans="2:5" ht="25" customHeight="1" x14ac:dyDescent="0.3">
      <c r="B12" s="131" t="s">
        <v>698</v>
      </c>
      <c r="C12" s="132"/>
      <c r="D12" s="132"/>
      <c r="E12" s="133"/>
    </row>
    <row r="13" spans="2:5" ht="25" customHeight="1" x14ac:dyDescent="0.3">
      <c r="B13" s="128" t="s">
        <v>699</v>
      </c>
      <c r="C13" s="129">
        <f>SUM(C6:C12)</f>
        <v>0</v>
      </c>
      <c r="D13" s="129">
        <f t="shared" ref="D13:E13" si="0">SUM(D6:D12)</f>
        <v>0</v>
      </c>
      <c r="E13" s="130">
        <f t="shared" si="0"/>
        <v>0</v>
      </c>
    </row>
    <row r="14" spans="2:5" ht="25" customHeight="1" x14ac:dyDescent="0.3">
      <c r="B14" s="131" t="s">
        <v>700</v>
      </c>
      <c r="C14" s="132"/>
      <c r="D14" s="132"/>
      <c r="E14" s="133"/>
    </row>
    <row r="15" spans="2:5" ht="25" customHeight="1" x14ac:dyDescent="0.3">
      <c r="B15" s="134" t="s">
        <v>701</v>
      </c>
      <c r="C15" s="132"/>
      <c r="D15" s="132"/>
      <c r="E15" s="133"/>
    </row>
    <row r="16" spans="2:5" ht="25" customHeight="1" x14ac:dyDescent="0.3">
      <c r="B16" s="134" t="s">
        <v>702</v>
      </c>
      <c r="C16" s="132"/>
      <c r="D16" s="132"/>
      <c r="E16" s="133"/>
    </row>
    <row r="17" spans="2:5" ht="25" customHeight="1" x14ac:dyDescent="0.3">
      <c r="B17" s="134" t="s">
        <v>703</v>
      </c>
      <c r="C17" s="132"/>
      <c r="D17" s="132"/>
      <c r="E17" s="133"/>
    </row>
    <row r="18" spans="2:5" ht="25" customHeight="1" x14ac:dyDescent="0.3">
      <c r="B18" s="131" t="s">
        <v>704</v>
      </c>
      <c r="C18" s="132"/>
      <c r="D18" s="132"/>
      <c r="E18" s="133"/>
    </row>
    <row r="19" spans="2:5" ht="25" customHeight="1" x14ac:dyDescent="0.3">
      <c r="B19" s="134" t="s">
        <v>705</v>
      </c>
      <c r="C19" s="132"/>
      <c r="D19" s="132"/>
      <c r="E19" s="133"/>
    </row>
    <row r="20" spans="2:5" ht="25" customHeight="1" x14ac:dyDescent="0.3">
      <c r="B20" s="131" t="s">
        <v>706</v>
      </c>
      <c r="C20" s="132"/>
      <c r="D20" s="132"/>
      <c r="E20" s="133"/>
    </row>
    <row r="21" spans="2:5" ht="25" customHeight="1" x14ac:dyDescent="0.3">
      <c r="B21" s="131" t="s">
        <v>707</v>
      </c>
      <c r="C21" s="132"/>
      <c r="D21" s="132"/>
      <c r="E21" s="133"/>
    </row>
    <row r="22" spans="2:5" ht="25" customHeight="1" x14ac:dyDescent="0.3">
      <c r="B22" s="131" t="s">
        <v>708</v>
      </c>
      <c r="C22" s="132"/>
      <c r="D22" s="132"/>
      <c r="E22" s="133"/>
    </row>
    <row r="23" spans="2:5" ht="25" customHeight="1" x14ac:dyDescent="0.3">
      <c r="B23" s="128" t="s">
        <v>709</v>
      </c>
      <c r="C23" s="129">
        <f>SUM(C14:C22)</f>
        <v>0</v>
      </c>
      <c r="D23" s="129">
        <f t="shared" ref="D23:E23" si="1">SUM(D14:D22)</f>
        <v>0</v>
      </c>
      <c r="E23" s="130">
        <f t="shared" si="1"/>
        <v>0</v>
      </c>
    </row>
    <row r="24" spans="2:5" ht="25" customHeight="1" x14ac:dyDescent="0.3">
      <c r="B24" s="135" t="s">
        <v>710</v>
      </c>
      <c r="C24" s="129">
        <f>C13-C23</f>
        <v>0</v>
      </c>
      <c r="D24" s="129">
        <f t="shared" ref="D24:E24" si="2">D13-D23</f>
        <v>0</v>
      </c>
      <c r="E24" s="130">
        <f t="shared" si="2"/>
        <v>0</v>
      </c>
    </row>
    <row r="25" spans="2:5" ht="25" customHeight="1" x14ac:dyDescent="0.3">
      <c r="B25" s="135" t="s">
        <v>711</v>
      </c>
      <c r="C25" s="129"/>
      <c r="D25" s="129"/>
      <c r="E25" s="130"/>
    </row>
    <row r="26" spans="2:5" ht="25" customHeight="1" x14ac:dyDescent="0.3">
      <c r="B26" s="136" t="s">
        <v>712</v>
      </c>
      <c r="C26" s="132"/>
      <c r="D26" s="132"/>
      <c r="E26" s="133"/>
    </row>
    <row r="27" spans="2:5" ht="25" customHeight="1" x14ac:dyDescent="0.3">
      <c r="B27" s="136" t="s">
        <v>713</v>
      </c>
      <c r="C27" s="132"/>
      <c r="D27" s="132"/>
      <c r="E27" s="133"/>
    </row>
    <row r="28" spans="2:5" ht="25" customHeight="1" x14ac:dyDescent="0.3">
      <c r="B28" s="136" t="s">
        <v>714</v>
      </c>
      <c r="C28" s="132"/>
      <c r="D28" s="132"/>
      <c r="E28" s="133"/>
    </row>
    <row r="29" spans="2:5" ht="25" customHeight="1" x14ac:dyDescent="0.3">
      <c r="B29" s="131" t="s">
        <v>715</v>
      </c>
      <c r="C29" s="132"/>
      <c r="D29" s="132"/>
      <c r="E29" s="133"/>
    </row>
    <row r="30" spans="2:5" ht="25" customHeight="1" x14ac:dyDescent="0.3">
      <c r="B30" s="131" t="s">
        <v>716</v>
      </c>
      <c r="C30" s="132"/>
      <c r="D30" s="132"/>
      <c r="E30" s="133"/>
    </row>
    <row r="31" spans="2:5" ht="25" customHeight="1" x14ac:dyDescent="0.3">
      <c r="B31" s="128" t="s">
        <v>717</v>
      </c>
      <c r="C31" s="129">
        <f>SUM(C26:C30)</f>
        <v>0</v>
      </c>
      <c r="D31" s="129">
        <f t="shared" ref="D31:E31" si="3">SUM(D26:D30)</f>
        <v>0</v>
      </c>
      <c r="E31" s="130">
        <f t="shared" si="3"/>
        <v>0</v>
      </c>
    </row>
    <row r="32" spans="2:5" ht="25" customHeight="1" x14ac:dyDescent="0.3">
      <c r="B32" s="131" t="s">
        <v>718</v>
      </c>
      <c r="C32" s="132"/>
      <c r="D32" s="132"/>
      <c r="E32" s="133"/>
    </row>
    <row r="33" spans="2:5" ht="25" customHeight="1" x14ac:dyDescent="0.3">
      <c r="B33" s="131" t="s">
        <v>719</v>
      </c>
      <c r="C33" s="132"/>
      <c r="D33" s="132"/>
      <c r="E33" s="133"/>
    </row>
    <row r="34" spans="2:5" ht="25" customHeight="1" x14ac:dyDescent="0.3">
      <c r="B34" s="131" t="s">
        <v>720</v>
      </c>
      <c r="C34" s="132"/>
      <c r="D34" s="132"/>
      <c r="E34" s="133"/>
    </row>
    <row r="35" spans="2:5" ht="25" customHeight="1" x14ac:dyDescent="0.3">
      <c r="B35" s="131" t="s">
        <v>721</v>
      </c>
      <c r="C35" s="132"/>
      <c r="D35" s="132"/>
      <c r="E35" s="133"/>
    </row>
    <row r="36" spans="2:5" ht="25" customHeight="1" x14ac:dyDescent="0.3">
      <c r="B36" s="128" t="s">
        <v>722</v>
      </c>
      <c r="C36" s="129">
        <f>SUM(C32:C35)</f>
        <v>0</v>
      </c>
      <c r="D36" s="129">
        <f t="shared" ref="D36:E36" si="4">SUM(D32:D35)</f>
        <v>0</v>
      </c>
      <c r="E36" s="130">
        <f t="shared" si="4"/>
        <v>0</v>
      </c>
    </row>
    <row r="37" spans="2:5" ht="25" customHeight="1" x14ac:dyDescent="0.3">
      <c r="B37" s="128" t="s">
        <v>723</v>
      </c>
      <c r="C37" s="129">
        <f>C31-C36</f>
        <v>0</v>
      </c>
      <c r="D37" s="129">
        <f t="shared" ref="D37:E37" si="5">D31-D36</f>
        <v>0</v>
      </c>
      <c r="E37" s="130">
        <f t="shared" si="5"/>
        <v>0</v>
      </c>
    </row>
    <row r="38" spans="2:5" ht="25" customHeight="1" x14ac:dyDescent="0.3">
      <c r="B38" s="128" t="s">
        <v>724</v>
      </c>
      <c r="C38" s="129"/>
      <c r="D38" s="129"/>
      <c r="E38" s="130"/>
    </row>
    <row r="39" spans="2:5" ht="25" customHeight="1" x14ac:dyDescent="0.3">
      <c r="B39" s="137" t="s">
        <v>725</v>
      </c>
      <c r="C39" s="132"/>
      <c r="D39" s="132"/>
      <c r="E39" s="133"/>
    </row>
    <row r="40" spans="2:5" ht="25" customHeight="1" x14ac:dyDescent="0.3">
      <c r="B40" s="131" t="s">
        <v>726</v>
      </c>
      <c r="C40" s="132"/>
      <c r="D40" s="132"/>
      <c r="E40" s="133"/>
    </row>
    <row r="41" spans="2:5" ht="25" customHeight="1" x14ac:dyDescent="0.3">
      <c r="B41" s="131" t="s">
        <v>727</v>
      </c>
      <c r="C41" s="132"/>
      <c r="D41" s="132"/>
      <c r="E41" s="133"/>
    </row>
    <row r="42" spans="2:5" ht="25" customHeight="1" x14ac:dyDescent="0.3">
      <c r="B42" s="131" t="s">
        <v>728</v>
      </c>
      <c r="C42" s="132"/>
      <c r="D42" s="132"/>
      <c r="E42" s="133"/>
    </row>
    <row r="43" spans="2:5" ht="25" customHeight="1" x14ac:dyDescent="0.3">
      <c r="B43" s="131" t="s">
        <v>729</v>
      </c>
      <c r="C43" s="132"/>
      <c r="D43" s="132"/>
      <c r="E43" s="133"/>
    </row>
    <row r="44" spans="2:5" ht="25" customHeight="1" x14ac:dyDescent="0.3">
      <c r="B44" s="128" t="s">
        <v>730</v>
      </c>
      <c r="C44" s="129">
        <f>SUM(C39:C43)</f>
        <v>0</v>
      </c>
      <c r="D44" s="129">
        <f t="shared" ref="D44:E44" si="6">SUM(D39:D43)</f>
        <v>0</v>
      </c>
      <c r="E44" s="130">
        <f t="shared" si="6"/>
        <v>0</v>
      </c>
    </row>
    <row r="45" spans="2:5" ht="25" customHeight="1" x14ac:dyDescent="0.3">
      <c r="B45" s="131" t="s">
        <v>731</v>
      </c>
      <c r="C45" s="138"/>
      <c r="D45" s="138"/>
      <c r="E45" s="139"/>
    </row>
    <row r="46" spans="2:5" ht="25" customHeight="1" x14ac:dyDescent="0.3">
      <c r="B46" s="131" t="s">
        <v>732</v>
      </c>
      <c r="C46" s="132"/>
      <c r="D46" s="132"/>
      <c r="E46" s="140"/>
    </row>
    <row r="47" spans="2:5" ht="25" customHeight="1" x14ac:dyDescent="0.3">
      <c r="B47" s="131" t="s">
        <v>733</v>
      </c>
      <c r="C47" s="132"/>
      <c r="D47" s="141"/>
      <c r="E47" s="140"/>
    </row>
    <row r="48" spans="2:5" ht="25" customHeight="1" x14ac:dyDescent="0.3">
      <c r="B48" s="131" t="s">
        <v>734</v>
      </c>
      <c r="C48" s="138"/>
      <c r="D48" s="138"/>
      <c r="E48" s="139"/>
    </row>
    <row r="49" spans="2:5" ht="25" customHeight="1" x14ac:dyDescent="0.3">
      <c r="B49" s="128" t="s">
        <v>735</v>
      </c>
      <c r="C49" s="129">
        <f>SUM(C45:C48)</f>
        <v>0</v>
      </c>
      <c r="D49" s="129">
        <f t="shared" ref="D49:E49" si="7">SUM(D45:D48)</f>
        <v>0</v>
      </c>
      <c r="E49" s="130">
        <f t="shared" si="7"/>
        <v>0</v>
      </c>
    </row>
    <row r="50" spans="2:5" ht="25" customHeight="1" x14ac:dyDescent="0.3">
      <c r="B50" s="128" t="s">
        <v>736</v>
      </c>
      <c r="C50" s="142">
        <f>C44-C49</f>
        <v>0</v>
      </c>
      <c r="D50" s="142">
        <f t="shared" ref="D50:E50" si="8">D44-D49</f>
        <v>0</v>
      </c>
      <c r="E50" s="143">
        <f t="shared" si="8"/>
        <v>0</v>
      </c>
    </row>
    <row r="51" spans="2:5" ht="25" customHeight="1" x14ac:dyDescent="0.3">
      <c r="B51" s="128" t="s">
        <v>737</v>
      </c>
      <c r="C51" s="138"/>
      <c r="D51" s="138"/>
      <c r="E51" s="139"/>
    </row>
    <row r="52" spans="2:5" ht="25" customHeight="1" x14ac:dyDescent="0.3">
      <c r="B52" s="128" t="s">
        <v>738</v>
      </c>
      <c r="C52" s="142">
        <f>C24+C37+C50</f>
        <v>0</v>
      </c>
      <c r="D52" s="142">
        <f t="shared" ref="D52:E52" si="9">D24+D37+D50</f>
        <v>0</v>
      </c>
      <c r="E52" s="143">
        <f t="shared" si="9"/>
        <v>0</v>
      </c>
    </row>
    <row r="53" spans="2:5" ht="25" customHeight="1" x14ac:dyDescent="0.3">
      <c r="B53" s="128" t="s">
        <v>739</v>
      </c>
      <c r="C53" s="138"/>
      <c r="D53" s="138"/>
      <c r="E53" s="139"/>
    </row>
    <row r="54" spans="2:5" ht="25" customHeight="1" x14ac:dyDescent="0.3">
      <c r="B54" s="144" t="s">
        <v>740</v>
      </c>
      <c r="C54" s="145">
        <f>C52+C53</f>
        <v>0</v>
      </c>
      <c r="D54" s="145">
        <f t="shared" ref="D54:E54" si="10">D52+D53</f>
        <v>0</v>
      </c>
      <c r="E54" s="146">
        <f t="shared" si="10"/>
        <v>0</v>
      </c>
    </row>
    <row r="55" spans="2:5" x14ac:dyDescent="0.3">
      <c r="B55" s="466"/>
      <c r="C55" s="466"/>
      <c r="D55" s="466"/>
      <c r="E55" s="466"/>
    </row>
    <row r="56" spans="2:5" x14ac:dyDescent="0.3">
      <c r="B56" s="467" t="s">
        <v>741</v>
      </c>
      <c r="C56" s="468"/>
      <c r="D56" s="468"/>
      <c r="E56" s="469"/>
    </row>
    <row r="57" spans="2:5" x14ac:dyDescent="0.3">
      <c r="B57" s="470" t="s">
        <v>742</v>
      </c>
      <c r="C57" s="470"/>
      <c r="D57" s="470"/>
      <c r="E57" s="470"/>
    </row>
    <row r="58" spans="2:5" x14ac:dyDescent="0.3">
      <c r="B58" s="470" t="s">
        <v>743</v>
      </c>
      <c r="C58" s="470"/>
      <c r="D58" s="470"/>
      <c r="E58" s="470"/>
    </row>
    <row r="59" spans="2:5" x14ac:dyDescent="0.3">
      <c r="B59" s="470" t="s">
        <v>744</v>
      </c>
      <c r="C59" s="470"/>
      <c r="D59" s="470"/>
      <c r="E59" s="470"/>
    </row>
    <row r="60" spans="2:5" x14ac:dyDescent="0.3">
      <c r="B60" s="478" t="s">
        <v>745</v>
      </c>
      <c r="C60" s="479"/>
      <c r="D60" s="479"/>
      <c r="E60" s="480"/>
    </row>
    <row r="61" spans="2:5" x14ac:dyDescent="0.3">
      <c r="B61" s="481" t="s">
        <v>746</v>
      </c>
      <c r="C61" s="482"/>
      <c r="D61" s="482"/>
      <c r="E61" s="483"/>
    </row>
    <row r="63" spans="2:5" ht="15" x14ac:dyDescent="0.3">
      <c r="B63" s="147"/>
    </row>
    <row r="65" spans="2:11" x14ac:dyDescent="0.3">
      <c r="B65" s="471"/>
      <c r="C65" s="471"/>
      <c r="D65" s="471"/>
      <c r="E65" s="471"/>
    </row>
    <row r="66" spans="2:11" x14ac:dyDescent="0.3">
      <c r="B66" s="471"/>
      <c r="C66" s="471"/>
      <c r="D66" s="471"/>
      <c r="E66" s="471"/>
    </row>
    <row r="68" spans="2:11" s="123" customFormat="1" x14ac:dyDescent="0.3">
      <c r="B68" s="125"/>
      <c r="C68" s="126"/>
      <c r="D68" s="127"/>
      <c r="E68" s="124"/>
    </row>
    <row r="69" spans="2:11" s="123" customFormat="1" x14ac:dyDescent="0.3">
      <c r="B69" s="125"/>
      <c r="C69" s="126"/>
      <c r="D69" s="127"/>
      <c r="E69" s="124"/>
    </row>
    <row r="70" spans="2:11" x14ac:dyDescent="0.3">
      <c r="B70" s="125">
        <v>13</v>
      </c>
    </row>
    <row r="71" spans="2:11" x14ac:dyDescent="0.3">
      <c r="F71" s="148"/>
      <c r="G71" s="149"/>
      <c r="H71" s="149"/>
      <c r="I71" s="148"/>
    </row>
    <row r="72" spans="2:11" x14ac:dyDescent="0.3">
      <c r="F72" s="150"/>
      <c r="G72" s="150"/>
      <c r="H72" s="150"/>
      <c r="I72" s="150"/>
      <c r="K72" s="126"/>
    </row>
    <row r="73" spans="2:11" x14ac:dyDescent="0.3">
      <c r="F73" s="150"/>
      <c r="G73" s="150"/>
      <c r="H73" s="150"/>
      <c r="I73" s="150"/>
      <c r="K73" s="126"/>
    </row>
    <row r="74" spans="2:11" x14ac:dyDescent="0.3">
      <c r="F74" s="150"/>
      <c r="G74" s="150"/>
      <c r="H74" s="150"/>
      <c r="I74" s="150"/>
      <c r="K74" s="126"/>
    </row>
    <row r="80" spans="2:11" ht="39.75" customHeight="1" x14ac:dyDescent="0.3"/>
    <row r="81" ht="59.25" customHeight="1" x14ac:dyDescent="0.3"/>
  </sheetData>
  <mergeCells count="15">
    <mergeCell ref="B66:E66"/>
    <mergeCell ref="B3:B4"/>
    <mergeCell ref="C3:C4"/>
    <mergeCell ref="D3:D4"/>
    <mergeCell ref="E3:E4"/>
    <mergeCell ref="B58:E58"/>
    <mergeCell ref="B59:E59"/>
    <mergeCell ref="B60:E60"/>
    <mergeCell ref="B61:E61"/>
    <mergeCell ref="B65:E65"/>
    <mergeCell ref="B1:E1"/>
    <mergeCell ref="B2:E2"/>
    <mergeCell ref="B55:E55"/>
    <mergeCell ref="B56:E56"/>
    <mergeCell ref="B57:E57"/>
  </mergeCells>
  <phoneticPr fontId="51" type="noConversion"/>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68"/>
  <sheetViews>
    <sheetView topLeftCell="A52" workbookViewId="0">
      <selection activeCell="F61" sqref="F61"/>
    </sheetView>
  </sheetViews>
  <sheetFormatPr defaultColWidth="9" defaultRowHeight="14" x14ac:dyDescent="0.3"/>
  <cols>
    <col min="1" max="1" width="5.08203125" style="316" customWidth="1"/>
    <col min="2" max="2" width="52.08203125" customWidth="1"/>
    <col min="3" max="3" width="23.33203125" customWidth="1"/>
    <col min="4" max="5" width="21.08203125" customWidth="1"/>
    <col min="6" max="6" width="26.5" customWidth="1"/>
  </cols>
  <sheetData>
    <row r="1" spans="2:6" ht="30" customHeight="1" x14ac:dyDescent="0.3">
      <c r="B1" s="485" t="s">
        <v>690</v>
      </c>
      <c r="C1" s="486"/>
      <c r="D1" s="486"/>
      <c r="E1" s="486"/>
      <c r="F1" s="487"/>
    </row>
    <row r="2" spans="2:6" ht="25" customHeight="1" x14ac:dyDescent="0.3">
      <c r="B2" s="488" t="s">
        <v>747</v>
      </c>
      <c r="C2" s="489"/>
      <c r="D2" s="489"/>
      <c r="E2" s="489"/>
      <c r="F2" s="490"/>
    </row>
    <row r="3" spans="2:6" ht="25" customHeight="1" x14ac:dyDescent="0.3">
      <c r="B3" s="491" t="s">
        <v>551</v>
      </c>
      <c r="C3" s="492"/>
      <c r="D3" s="492"/>
      <c r="E3" s="492"/>
      <c r="F3" s="493"/>
    </row>
    <row r="4" spans="2:6" ht="25" customHeight="1" x14ac:dyDescent="0.3">
      <c r="B4" s="87" t="s">
        <v>748</v>
      </c>
      <c r="C4" s="64" t="str">
        <f ca="1">YEAR(TODAY())-3&amp;"年"</f>
        <v>2019年</v>
      </c>
      <c r="D4" s="64" t="str">
        <f ca="1">YEAR(TODAY())-2&amp;"年"</f>
        <v>2020年</v>
      </c>
      <c r="E4" s="88" t="str">
        <f ca="1">YEAR(TODAY())-1&amp;"年"</f>
        <v>2021年</v>
      </c>
      <c r="F4" s="89" t="str">
        <f>TEXT(基本信息!C3,"yyyy年m月")</f>
        <v>2022年9月</v>
      </c>
    </row>
    <row r="5" spans="2:6" ht="25" customHeight="1" x14ac:dyDescent="0.3">
      <c r="B5" s="90" t="s">
        <v>691</v>
      </c>
      <c r="C5" s="91"/>
      <c r="D5" s="91"/>
      <c r="E5" s="92"/>
      <c r="F5" s="93"/>
    </row>
    <row r="6" spans="2:6" ht="25" customHeight="1" x14ac:dyDescent="0.3">
      <c r="B6" s="94" t="s">
        <v>749</v>
      </c>
      <c r="C6" s="95"/>
      <c r="D6" s="95"/>
      <c r="E6" s="96"/>
      <c r="F6" s="97"/>
    </row>
    <row r="7" spans="2:6" ht="25" customHeight="1" x14ac:dyDescent="0.3">
      <c r="B7" s="94" t="s">
        <v>750</v>
      </c>
      <c r="C7" s="95"/>
      <c r="D7" s="95"/>
      <c r="E7" s="96"/>
      <c r="F7" s="97"/>
    </row>
    <row r="8" spans="2:6" ht="25" customHeight="1" x14ac:dyDescent="0.3">
      <c r="B8" s="94" t="s">
        <v>751</v>
      </c>
      <c r="C8" s="95"/>
      <c r="D8" s="95"/>
      <c r="E8" s="96"/>
      <c r="F8" s="97"/>
    </row>
    <row r="9" spans="2:6" ht="25" customHeight="1" x14ac:dyDescent="0.3">
      <c r="B9" s="94" t="s">
        <v>752</v>
      </c>
      <c r="C9" s="95"/>
      <c r="D9" s="95"/>
      <c r="E9" s="96"/>
      <c r="F9" s="97"/>
    </row>
    <row r="10" spans="2:6" ht="25" customHeight="1" x14ac:dyDescent="0.3">
      <c r="B10" s="94" t="s">
        <v>753</v>
      </c>
      <c r="C10" s="95"/>
      <c r="D10" s="95"/>
      <c r="E10" s="96"/>
      <c r="F10" s="97"/>
    </row>
    <row r="11" spans="2:6" ht="25" customHeight="1" x14ac:dyDescent="0.3">
      <c r="B11" s="94" t="s">
        <v>754</v>
      </c>
      <c r="C11" s="95"/>
      <c r="D11" s="95"/>
      <c r="E11" s="96"/>
      <c r="F11" s="97"/>
    </row>
    <row r="12" spans="2:6" ht="25" customHeight="1" x14ac:dyDescent="0.3">
      <c r="B12" s="94" t="s">
        <v>755</v>
      </c>
      <c r="C12" s="95"/>
      <c r="D12" s="95"/>
      <c r="E12" s="96"/>
      <c r="F12" s="97"/>
    </row>
    <row r="13" spans="2:6" ht="25" customHeight="1" x14ac:dyDescent="0.3">
      <c r="B13" s="94" t="s">
        <v>756</v>
      </c>
      <c r="C13" s="95"/>
      <c r="D13" s="95"/>
      <c r="E13" s="96"/>
      <c r="F13" s="97"/>
    </row>
    <row r="14" spans="2:6" ht="25" customHeight="1" x14ac:dyDescent="0.3">
      <c r="B14" s="94" t="s">
        <v>757</v>
      </c>
      <c r="C14" s="95"/>
      <c r="D14" s="95"/>
      <c r="E14" s="96"/>
      <c r="F14" s="97"/>
    </row>
    <row r="15" spans="2:6" ht="25" customHeight="1" x14ac:dyDescent="0.3">
      <c r="B15" s="94" t="s">
        <v>758</v>
      </c>
      <c r="C15" s="95"/>
      <c r="D15" s="95"/>
      <c r="E15" s="96"/>
      <c r="F15" s="97"/>
    </row>
    <row r="16" spans="2:6" ht="25" customHeight="1" x14ac:dyDescent="0.3">
      <c r="B16" s="94" t="s">
        <v>759</v>
      </c>
      <c r="C16" s="95"/>
      <c r="D16" s="95"/>
      <c r="E16" s="96"/>
      <c r="F16" s="97"/>
    </row>
    <row r="17" spans="2:6" ht="25" customHeight="1" x14ac:dyDescent="0.3">
      <c r="B17" s="94" t="s">
        <v>760</v>
      </c>
      <c r="C17" s="95"/>
      <c r="D17" s="95"/>
      <c r="E17" s="96"/>
      <c r="F17" s="97"/>
    </row>
    <row r="18" spans="2:6" ht="25" customHeight="1" x14ac:dyDescent="0.3">
      <c r="B18" s="94" t="s">
        <v>761</v>
      </c>
      <c r="C18" s="95"/>
      <c r="D18" s="95"/>
      <c r="E18" s="96"/>
      <c r="F18" s="97"/>
    </row>
    <row r="19" spans="2:6" ht="25" customHeight="1" x14ac:dyDescent="0.3">
      <c r="B19" s="98" t="s">
        <v>762</v>
      </c>
      <c r="C19" s="99">
        <f>SUM(C6:C18)</f>
        <v>0</v>
      </c>
      <c r="D19" s="99">
        <f>SUM(D6:D18)</f>
        <v>0</v>
      </c>
      <c r="E19" s="99">
        <f>SUM(E6:E18)</f>
        <v>0</v>
      </c>
      <c r="F19" s="100">
        <f>SUM(F6:F18)</f>
        <v>0</v>
      </c>
    </row>
    <row r="20" spans="2:6" ht="25" customHeight="1" x14ac:dyDescent="0.3">
      <c r="B20" s="94" t="s">
        <v>763</v>
      </c>
      <c r="C20" s="95"/>
      <c r="D20" s="95"/>
      <c r="E20" s="96"/>
      <c r="F20" s="97"/>
    </row>
    <row r="21" spans="2:6" ht="25" customHeight="1" x14ac:dyDescent="0.3">
      <c r="B21" s="94" t="s">
        <v>764</v>
      </c>
      <c r="C21" s="95"/>
      <c r="D21" s="95"/>
      <c r="E21" s="96"/>
      <c r="F21" s="97"/>
    </row>
    <row r="22" spans="2:6" ht="25" customHeight="1" x14ac:dyDescent="0.3">
      <c r="B22" s="94" t="s">
        <v>765</v>
      </c>
      <c r="C22" s="95"/>
      <c r="D22" s="95"/>
      <c r="E22" s="96"/>
      <c r="F22" s="97"/>
    </row>
    <row r="23" spans="2:6" ht="25" customHeight="1" x14ac:dyDescent="0.3">
      <c r="B23" s="94" t="s">
        <v>766</v>
      </c>
      <c r="C23" s="95"/>
      <c r="D23" s="95"/>
      <c r="E23" s="96"/>
      <c r="F23" s="97"/>
    </row>
    <row r="24" spans="2:6" ht="25" customHeight="1" x14ac:dyDescent="0.3">
      <c r="B24" s="94" t="s">
        <v>767</v>
      </c>
      <c r="C24" s="95"/>
      <c r="D24" s="95"/>
      <c r="E24" s="96"/>
      <c r="F24" s="97"/>
    </row>
    <row r="25" spans="2:6" ht="25" customHeight="1" x14ac:dyDescent="0.3">
      <c r="B25" s="94" t="s">
        <v>768</v>
      </c>
      <c r="C25" s="95"/>
      <c r="D25" s="95"/>
      <c r="E25" s="96"/>
      <c r="F25" s="97"/>
    </row>
    <row r="26" spans="2:6" ht="25" customHeight="1" x14ac:dyDescent="0.3">
      <c r="B26" s="94" t="s">
        <v>769</v>
      </c>
      <c r="C26" s="95"/>
      <c r="D26" s="95"/>
      <c r="E26" s="96"/>
      <c r="F26" s="97"/>
    </row>
    <row r="27" spans="2:6" ht="25" customHeight="1" x14ac:dyDescent="0.3">
      <c r="B27" s="94" t="s">
        <v>707</v>
      </c>
      <c r="C27" s="95"/>
      <c r="D27" s="95"/>
      <c r="E27" s="96"/>
      <c r="F27" s="97"/>
    </row>
    <row r="28" spans="2:6" ht="25" customHeight="1" x14ac:dyDescent="0.3">
      <c r="B28" s="94" t="s">
        <v>708</v>
      </c>
      <c r="C28" s="95"/>
      <c r="D28" s="95"/>
      <c r="E28" s="96"/>
      <c r="F28" s="97"/>
    </row>
    <row r="29" spans="2:6" ht="25" customHeight="1" x14ac:dyDescent="0.3">
      <c r="B29" s="98" t="s">
        <v>709</v>
      </c>
      <c r="C29" s="99">
        <f>SUM(C20:C28)</f>
        <v>0</v>
      </c>
      <c r="D29" s="99">
        <f>SUM(D20:D28)</f>
        <v>0</v>
      </c>
      <c r="E29" s="99">
        <f>SUM(E20:E28)</f>
        <v>0</v>
      </c>
      <c r="F29" s="100">
        <f>SUM(F20:F28)</f>
        <v>0</v>
      </c>
    </row>
    <row r="30" spans="2:6" ht="25" customHeight="1" x14ac:dyDescent="0.3">
      <c r="B30" s="90" t="s">
        <v>770</v>
      </c>
      <c r="C30" s="99">
        <f>C19-C29</f>
        <v>0</v>
      </c>
      <c r="D30" s="99">
        <f>D19-D29</f>
        <v>0</v>
      </c>
      <c r="E30" s="99">
        <f>E19-E29</f>
        <v>0</v>
      </c>
      <c r="F30" s="100">
        <f>F19-F29</f>
        <v>0</v>
      </c>
    </row>
    <row r="31" spans="2:6" ht="25" customHeight="1" x14ac:dyDescent="0.3">
      <c r="B31" s="90" t="s">
        <v>711</v>
      </c>
      <c r="C31" s="99"/>
      <c r="D31" s="99"/>
      <c r="E31" s="101"/>
      <c r="F31" s="102"/>
    </row>
    <row r="32" spans="2:6" ht="25" customHeight="1" x14ac:dyDescent="0.3">
      <c r="B32" s="94" t="s">
        <v>771</v>
      </c>
      <c r="C32" s="95"/>
      <c r="D32" s="95"/>
      <c r="E32" s="96"/>
      <c r="F32" s="97"/>
    </row>
    <row r="33" spans="2:6" ht="25" customHeight="1" x14ac:dyDescent="0.3">
      <c r="B33" s="94" t="s">
        <v>772</v>
      </c>
      <c r="C33" s="95"/>
      <c r="D33" s="95"/>
      <c r="E33" s="96"/>
      <c r="F33" s="97"/>
    </row>
    <row r="34" spans="2:6" ht="25" customHeight="1" x14ac:dyDescent="0.3">
      <c r="B34" s="94" t="s">
        <v>773</v>
      </c>
      <c r="C34" s="95"/>
      <c r="D34" s="95"/>
      <c r="E34" s="96"/>
      <c r="F34" s="97"/>
    </row>
    <row r="35" spans="2:6" ht="25" customHeight="1" x14ac:dyDescent="0.3">
      <c r="B35" s="94" t="s">
        <v>774</v>
      </c>
      <c r="C35" s="103"/>
      <c r="D35" s="103"/>
      <c r="E35" s="104"/>
      <c r="F35" s="105"/>
    </row>
    <row r="36" spans="2:6" ht="25" customHeight="1" x14ac:dyDescent="0.3">
      <c r="B36" s="94" t="s">
        <v>775</v>
      </c>
      <c r="C36" s="95"/>
      <c r="D36" s="95"/>
      <c r="E36" s="96"/>
      <c r="F36" s="97"/>
    </row>
    <row r="37" spans="2:6" ht="25" customHeight="1" x14ac:dyDescent="0.3">
      <c r="B37" s="98" t="s">
        <v>776</v>
      </c>
      <c r="C37" s="99">
        <f>SUM(C32:C36)</f>
        <v>0</v>
      </c>
      <c r="D37" s="99">
        <f>SUM(D32:D36)</f>
        <v>0</v>
      </c>
      <c r="E37" s="99">
        <f>SUM(E32:E36)</f>
        <v>0</v>
      </c>
      <c r="F37" s="100">
        <f>SUM(F32:F36)</f>
        <v>0</v>
      </c>
    </row>
    <row r="38" spans="2:6" ht="25" customHeight="1" x14ac:dyDescent="0.3">
      <c r="B38" s="94" t="s">
        <v>777</v>
      </c>
      <c r="C38" s="95"/>
      <c r="D38" s="95"/>
      <c r="E38" s="96"/>
      <c r="F38" s="97"/>
    </row>
    <row r="39" spans="2:6" ht="25" customHeight="1" x14ac:dyDescent="0.3">
      <c r="B39" s="94" t="s">
        <v>778</v>
      </c>
      <c r="C39" s="95"/>
      <c r="D39" s="95"/>
      <c r="E39" s="96"/>
      <c r="F39" s="97"/>
    </row>
    <row r="40" spans="2:6" ht="25" customHeight="1" x14ac:dyDescent="0.3">
      <c r="B40" s="94" t="s">
        <v>779</v>
      </c>
      <c r="C40" s="95"/>
      <c r="D40" s="95"/>
      <c r="E40" s="96"/>
      <c r="F40" s="97"/>
    </row>
    <row r="41" spans="2:6" ht="25" customHeight="1" x14ac:dyDescent="0.3">
      <c r="B41" s="94" t="s">
        <v>780</v>
      </c>
      <c r="C41" s="95"/>
      <c r="D41" s="95"/>
      <c r="E41" s="96"/>
      <c r="F41" s="97"/>
    </row>
    <row r="42" spans="2:6" ht="25" customHeight="1" x14ac:dyDescent="0.3">
      <c r="B42" s="94" t="s">
        <v>781</v>
      </c>
      <c r="C42" s="95"/>
      <c r="D42" s="95"/>
      <c r="E42" s="96"/>
      <c r="F42" s="97"/>
    </row>
    <row r="43" spans="2:6" ht="25" customHeight="1" x14ac:dyDescent="0.3">
      <c r="B43" s="98" t="s">
        <v>722</v>
      </c>
      <c r="C43" s="99">
        <f>SUM(C38:C42)</f>
        <v>0</v>
      </c>
      <c r="D43" s="99">
        <f>SUM(D38:D42)</f>
        <v>0</v>
      </c>
      <c r="E43" s="99">
        <f>SUM(E38:E42)</f>
        <v>0</v>
      </c>
      <c r="F43" s="100">
        <f>SUM(F38:F42)</f>
        <v>0</v>
      </c>
    </row>
    <row r="44" spans="2:6" ht="25" customHeight="1" x14ac:dyDescent="0.3">
      <c r="B44" s="90" t="s">
        <v>782</v>
      </c>
      <c r="C44" s="99">
        <f>C37-C43</f>
        <v>0</v>
      </c>
      <c r="D44" s="99">
        <f>D37-D43</f>
        <v>0</v>
      </c>
      <c r="E44" s="99">
        <f>E37-E43</f>
        <v>0</v>
      </c>
      <c r="F44" s="100">
        <f>F37-F43</f>
        <v>0</v>
      </c>
    </row>
    <row r="45" spans="2:6" ht="25" customHeight="1" x14ac:dyDescent="0.3">
      <c r="B45" s="90" t="s">
        <v>724</v>
      </c>
      <c r="C45" s="99"/>
      <c r="D45" s="99"/>
      <c r="E45" s="101"/>
      <c r="F45" s="102"/>
    </row>
    <row r="46" spans="2:6" ht="25" customHeight="1" x14ac:dyDescent="0.3">
      <c r="B46" s="94" t="s">
        <v>783</v>
      </c>
      <c r="C46" s="95"/>
      <c r="D46" s="95"/>
      <c r="E46" s="96"/>
      <c r="F46" s="97"/>
    </row>
    <row r="47" spans="2:6" ht="25" customHeight="1" x14ac:dyDescent="0.3">
      <c r="B47" s="94" t="s">
        <v>726</v>
      </c>
      <c r="C47" s="95"/>
      <c r="D47" s="95"/>
      <c r="E47" s="96"/>
      <c r="F47" s="97"/>
    </row>
    <row r="48" spans="2:6" ht="25" customHeight="1" x14ac:dyDescent="0.3">
      <c r="B48" s="94" t="s">
        <v>784</v>
      </c>
      <c r="C48" s="103"/>
      <c r="D48" s="103"/>
      <c r="E48" s="104"/>
      <c r="F48" s="105"/>
    </row>
    <row r="49" spans="2:6" ht="25" customHeight="1" x14ac:dyDescent="0.3">
      <c r="B49" s="94" t="s">
        <v>785</v>
      </c>
      <c r="C49" s="95"/>
      <c r="D49" s="95"/>
      <c r="E49" s="96"/>
      <c r="F49" s="97"/>
    </row>
    <row r="50" spans="2:6" ht="25" customHeight="1" x14ac:dyDescent="0.3">
      <c r="B50" s="94" t="s">
        <v>786</v>
      </c>
      <c r="C50" s="95"/>
      <c r="D50" s="95"/>
      <c r="E50" s="96"/>
      <c r="F50" s="97"/>
    </row>
    <row r="51" spans="2:6" ht="25" customHeight="1" x14ac:dyDescent="0.3">
      <c r="B51" s="98" t="s">
        <v>787</v>
      </c>
      <c r="C51" s="99">
        <f>SUM(C46+C48+C49+C50)</f>
        <v>0</v>
      </c>
      <c r="D51" s="99">
        <f>SUM(D46+D48+D49+D50)</f>
        <v>0</v>
      </c>
      <c r="E51" s="99">
        <f>SUM(E46+E48+E49+E50)</f>
        <v>0</v>
      </c>
      <c r="F51" s="100">
        <f>SUM(F46+F48+F49+F50)</f>
        <v>0</v>
      </c>
    </row>
    <row r="52" spans="2:6" ht="25" customHeight="1" x14ac:dyDescent="0.3">
      <c r="B52" s="94" t="s">
        <v>788</v>
      </c>
      <c r="C52" s="95"/>
      <c r="D52" s="95"/>
      <c r="E52" s="96"/>
      <c r="F52" s="97"/>
    </row>
    <row r="53" spans="2:6" ht="25" customHeight="1" x14ac:dyDescent="0.3">
      <c r="B53" s="94" t="s">
        <v>789</v>
      </c>
      <c r="C53" s="95"/>
      <c r="D53" s="95"/>
      <c r="E53" s="96"/>
      <c r="F53" s="97"/>
    </row>
    <row r="54" spans="2:6" ht="25" customHeight="1" x14ac:dyDescent="0.3">
      <c r="B54" s="94" t="s">
        <v>790</v>
      </c>
      <c r="C54" s="95"/>
      <c r="D54" s="95"/>
      <c r="E54" s="96"/>
      <c r="F54" s="97"/>
    </row>
    <row r="55" spans="2:6" ht="25" customHeight="1" x14ac:dyDescent="0.3">
      <c r="B55" s="94" t="s">
        <v>791</v>
      </c>
      <c r="C55" s="95"/>
      <c r="D55" s="95"/>
      <c r="E55" s="96"/>
      <c r="F55" s="97"/>
    </row>
    <row r="56" spans="2:6" ht="25" customHeight="1" x14ac:dyDescent="0.3">
      <c r="B56" s="98" t="s">
        <v>792</v>
      </c>
      <c r="C56" s="99">
        <f>C52+C53+C55</f>
        <v>0</v>
      </c>
      <c r="D56" s="99">
        <f>D52+D53+D55</f>
        <v>0</v>
      </c>
      <c r="E56" s="99">
        <f>E52+E53+E55</f>
        <v>0</v>
      </c>
      <c r="F56" s="100">
        <f>F52+F53+F55</f>
        <v>0</v>
      </c>
    </row>
    <row r="57" spans="2:6" ht="25" customHeight="1" x14ac:dyDescent="0.3">
      <c r="B57" s="90" t="s">
        <v>793</v>
      </c>
      <c r="C57" s="99">
        <f>C51-C56</f>
        <v>0</v>
      </c>
      <c r="D57" s="99">
        <f>D51-D56</f>
        <v>0</v>
      </c>
      <c r="E57" s="99">
        <f>E51-E56</f>
        <v>0</v>
      </c>
      <c r="F57" s="100">
        <f>F51-F56</f>
        <v>0</v>
      </c>
    </row>
    <row r="58" spans="2:6" ht="25" customHeight="1" x14ac:dyDescent="0.3">
      <c r="B58" s="106" t="s">
        <v>794</v>
      </c>
      <c r="C58" s="95"/>
      <c r="D58" s="95"/>
      <c r="E58" s="96"/>
      <c r="F58" s="97"/>
    </row>
    <row r="59" spans="2:6" ht="25" customHeight="1" x14ac:dyDescent="0.3">
      <c r="B59" s="90" t="s">
        <v>738</v>
      </c>
      <c r="C59" s="99">
        <f>C30+C44+C57+C58</f>
        <v>0</v>
      </c>
      <c r="D59" s="99">
        <f>D30+D44+D57+D58</f>
        <v>0</v>
      </c>
      <c r="E59" s="99">
        <f>E30+E44+E57+E58</f>
        <v>0</v>
      </c>
      <c r="F59" s="100">
        <f>F30+F44+F57+F58</f>
        <v>0</v>
      </c>
    </row>
    <row r="60" spans="2:6" ht="25" customHeight="1" x14ac:dyDescent="0.3">
      <c r="B60" s="94" t="s">
        <v>795</v>
      </c>
      <c r="C60" s="292"/>
      <c r="D60" s="292"/>
      <c r="E60" s="292"/>
      <c r="F60" s="292"/>
    </row>
    <row r="61" spans="2:6" ht="25" customHeight="1" x14ac:dyDescent="0.3">
      <c r="B61" s="107" t="s">
        <v>740</v>
      </c>
      <c r="C61" s="108">
        <f>C59+C60</f>
        <v>0</v>
      </c>
      <c r="D61" s="108">
        <f>D59+D60</f>
        <v>0</v>
      </c>
      <c r="E61" s="108">
        <f>E59+E60</f>
        <v>0</v>
      </c>
      <c r="F61" s="109">
        <f>F59+F60</f>
        <v>0</v>
      </c>
    </row>
    <row r="62" spans="2:6" ht="25" customHeight="1" x14ac:dyDescent="0.3">
      <c r="B62" s="110"/>
      <c r="C62" s="111"/>
      <c r="D62" s="111"/>
      <c r="E62" s="111"/>
      <c r="F62" s="112"/>
    </row>
    <row r="63" spans="2:6" ht="25" customHeight="1" x14ac:dyDescent="0.3">
      <c r="B63" s="113" t="s">
        <v>741</v>
      </c>
      <c r="C63" s="114"/>
      <c r="D63" s="114"/>
      <c r="E63" s="114"/>
      <c r="F63" s="115"/>
    </row>
    <row r="64" spans="2:6" x14ac:dyDescent="0.3">
      <c r="B64" s="484" t="s">
        <v>742</v>
      </c>
      <c r="C64" s="484"/>
      <c r="D64" s="484"/>
      <c r="E64" s="484"/>
      <c r="F64" s="484"/>
    </row>
    <row r="65" spans="2:6" x14ac:dyDescent="0.3">
      <c r="B65" s="484" t="s">
        <v>796</v>
      </c>
      <c r="C65" s="484"/>
      <c r="D65" s="484"/>
      <c r="E65" s="484"/>
      <c r="F65" s="484"/>
    </row>
    <row r="66" spans="2:6" x14ac:dyDescent="0.3">
      <c r="B66" s="484" t="s">
        <v>744</v>
      </c>
      <c r="C66" s="484"/>
      <c r="D66" s="484"/>
      <c r="E66" s="484"/>
      <c r="F66" s="484"/>
    </row>
    <row r="67" spans="2:6" x14ac:dyDescent="0.3">
      <c r="B67" s="116" t="s">
        <v>745</v>
      </c>
      <c r="C67" s="117"/>
      <c r="D67" s="117"/>
      <c r="E67" s="117"/>
      <c r="F67" s="118"/>
    </row>
    <row r="68" spans="2:6" x14ac:dyDescent="0.3">
      <c r="B68" s="119" t="s">
        <v>797</v>
      </c>
      <c r="C68" s="120"/>
      <c r="D68" s="121"/>
      <c r="E68" s="121"/>
      <c r="F68" s="122"/>
    </row>
  </sheetData>
  <sheetProtection algorithmName="SHA-512" hashValue="9iIFoa/8FbJjs8SPAaP4vBemeSOktMHiAkLVmiT2owdN2BYKndsJoV0yE1faGq+rLw3l0rEsf1G6HsvcIK9c2A==" saltValue="XEJJLo/2ttVcNYi9bIU14A==" spinCount="100000" sheet="1" objects="1" scenarios="1"/>
  <mergeCells count="7">
    <mergeCell ref="B66:F66"/>
    <mergeCell ref="A1:A1048576"/>
    <mergeCell ref="B1:F1"/>
    <mergeCell ref="B2:F2"/>
    <mergeCell ref="B3:F3"/>
    <mergeCell ref="B64:F64"/>
    <mergeCell ref="B65:F65"/>
  </mergeCells>
  <phoneticPr fontId="51" type="noConversion"/>
  <pageMargins left="0.69930555555555596" right="0.69930555555555596"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5"/>
  <sheetViews>
    <sheetView topLeftCell="B1" workbookViewId="0">
      <selection activeCell="B3" sqref="B3:F3"/>
    </sheetView>
  </sheetViews>
  <sheetFormatPr defaultColWidth="9" defaultRowHeight="14" x14ac:dyDescent="0.3"/>
  <cols>
    <col min="1" max="1" width="4" style="316" customWidth="1"/>
    <col min="2" max="2" width="28.4140625" customWidth="1"/>
    <col min="3" max="3" width="25.08203125" customWidth="1"/>
    <col min="4" max="4" width="23.25" customWidth="1"/>
    <col min="5" max="5" width="22.83203125" customWidth="1"/>
    <col min="6" max="6" width="17.75" customWidth="1"/>
  </cols>
  <sheetData>
    <row r="1" spans="2:6" ht="27.65" customHeight="1" x14ac:dyDescent="0.3">
      <c r="B1" s="494" t="s">
        <v>798</v>
      </c>
      <c r="C1" s="494"/>
      <c r="D1" s="494"/>
      <c r="E1" s="494"/>
      <c r="F1" s="494"/>
    </row>
    <row r="2" spans="2:6" ht="25" customHeight="1" x14ac:dyDescent="0.3">
      <c r="B2" s="495" t="s">
        <v>1012</v>
      </c>
      <c r="C2" s="495"/>
      <c r="D2" s="495"/>
      <c r="E2" s="495"/>
      <c r="F2" s="495"/>
    </row>
    <row r="3" spans="2:6" ht="25" customHeight="1" x14ac:dyDescent="0.3">
      <c r="B3" s="496" t="s">
        <v>1079</v>
      </c>
      <c r="C3" s="496"/>
      <c r="D3" s="496"/>
      <c r="E3" s="496"/>
      <c r="F3" s="496"/>
    </row>
    <row r="4" spans="2:6" ht="25" customHeight="1" x14ac:dyDescent="0.3">
      <c r="B4" s="498" t="s">
        <v>799</v>
      </c>
      <c r="C4" s="497" t="s">
        <v>800</v>
      </c>
      <c r="D4" s="497"/>
      <c r="E4" s="497"/>
      <c r="F4" s="497"/>
    </row>
    <row r="5" spans="2:6" ht="25" customHeight="1" x14ac:dyDescent="0.3">
      <c r="B5" s="498"/>
      <c r="C5" s="64" t="str">
        <f ca="1">YEAR(TODAY())-3&amp;"年"</f>
        <v>2019年</v>
      </c>
      <c r="D5" s="65" t="str">
        <f ca="1">YEAR(TODAY())-2&amp;"年"</f>
        <v>2020年</v>
      </c>
      <c r="E5" s="65" t="str">
        <f ca="1">YEAR(TODAY())-1&amp;"年"</f>
        <v>2021年</v>
      </c>
      <c r="F5" s="82" t="str">
        <f>TEXT(基本信息!C3,"yyyy年m月")</f>
        <v>2022年9月</v>
      </c>
    </row>
    <row r="6" spans="2:6" ht="25" customHeight="1" x14ac:dyDescent="0.3">
      <c r="B6" s="66" t="s">
        <v>801</v>
      </c>
      <c r="C6" s="72"/>
      <c r="D6" s="83"/>
      <c r="E6" s="84"/>
      <c r="F6" s="85"/>
    </row>
    <row r="7" spans="2:6" ht="25" customHeight="1" x14ac:dyDescent="0.3">
      <c r="B7" s="66" t="s">
        <v>802</v>
      </c>
      <c r="C7" s="72"/>
      <c r="D7" s="79"/>
      <c r="E7" s="86"/>
      <c r="F7" s="85"/>
    </row>
    <row r="8" spans="2:6" ht="25" customHeight="1" x14ac:dyDescent="0.3">
      <c r="B8" s="66" t="s">
        <v>803</v>
      </c>
      <c r="C8" s="72"/>
      <c r="D8" s="79"/>
      <c r="E8" s="86"/>
      <c r="F8" s="85"/>
    </row>
    <row r="9" spans="2:6" ht="25" customHeight="1" x14ac:dyDescent="0.3">
      <c r="B9" s="66" t="s">
        <v>804</v>
      </c>
      <c r="C9" s="72"/>
      <c r="D9" s="79"/>
      <c r="E9" s="86"/>
      <c r="F9" s="85"/>
    </row>
    <row r="10" spans="2:6" ht="25" customHeight="1" x14ac:dyDescent="0.3">
      <c r="B10" s="66" t="s">
        <v>805</v>
      </c>
      <c r="C10" s="85"/>
      <c r="D10" s="85"/>
      <c r="E10" s="85"/>
      <c r="F10" s="85"/>
    </row>
    <row r="11" spans="2:6" ht="25" customHeight="1" x14ac:dyDescent="0.3">
      <c r="B11" s="66" t="s">
        <v>1007</v>
      </c>
      <c r="C11" s="72"/>
      <c r="D11" s="83"/>
      <c r="E11" s="84"/>
      <c r="F11" s="85"/>
    </row>
    <row r="12" spans="2:6" ht="25" customHeight="1" x14ac:dyDescent="0.3">
      <c r="B12" s="66" t="s">
        <v>1008</v>
      </c>
      <c r="C12" s="72"/>
      <c r="D12" s="79"/>
      <c r="E12" s="86"/>
      <c r="F12" s="85"/>
    </row>
    <row r="13" spans="2:6" ht="25" customHeight="1" x14ac:dyDescent="0.3">
      <c r="B13" s="66" t="s">
        <v>1009</v>
      </c>
      <c r="C13" s="72"/>
      <c r="D13" s="79"/>
      <c r="E13" s="86"/>
      <c r="F13" s="85"/>
    </row>
    <row r="14" spans="2:6" ht="25" customHeight="1" x14ac:dyDescent="0.3">
      <c r="B14" s="66" t="s">
        <v>1010</v>
      </c>
      <c r="C14" s="72"/>
      <c r="D14" s="79"/>
      <c r="E14" s="86"/>
      <c r="F14" s="85"/>
    </row>
    <row r="15" spans="2:6" ht="25" customHeight="1" x14ac:dyDescent="0.3">
      <c r="B15" s="66" t="s">
        <v>1011</v>
      </c>
      <c r="C15" s="85"/>
      <c r="D15" s="85"/>
      <c r="E15" s="85"/>
      <c r="F15" s="85"/>
    </row>
  </sheetData>
  <sheetProtection algorithmName="SHA-512" hashValue="4L+EZ43+txtaPr38/HvRm3JyYqUKuerFKuj2hNH4IeCryBgta/aY5E0xEW4XRb1fhDQzAN0fTYBweLt4+dO8qg==" saltValue="0tTTM5mksVt0WnW2fjBETg==" spinCount="100000" sheet="1" objects="1"/>
  <mergeCells count="6">
    <mergeCell ref="B1:F1"/>
    <mergeCell ref="B2:F2"/>
    <mergeCell ref="B3:F3"/>
    <mergeCell ref="C4:F4"/>
    <mergeCell ref="A1:A1048576"/>
    <mergeCell ref="B4:B5"/>
  </mergeCells>
  <phoneticPr fontId="51" type="noConversion"/>
  <dataValidations count="1">
    <dataValidation type="decimal" allowBlank="1" showInputMessage="1" showErrorMessage="1" sqref="C6:C9 C11:C14">
      <formula1>-1E+32</formula1>
      <formula2>1E+33</formula2>
    </dataValidation>
  </dataValidation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D28"/>
  <sheetViews>
    <sheetView zoomScaleNormal="100" workbookViewId="0">
      <selection activeCell="F7" sqref="F7"/>
    </sheetView>
  </sheetViews>
  <sheetFormatPr defaultColWidth="9" defaultRowHeight="14" x14ac:dyDescent="0.3"/>
  <cols>
    <col min="1" max="1" width="4" customWidth="1"/>
    <col min="2" max="2" width="14.58203125" customWidth="1"/>
    <col min="3" max="3" width="59" customWidth="1"/>
    <col min="4" max="4" width="21.25" customWidth="1"/>
  </cols>
  <sheetData>
    <row r="1" spans="2:4" ht="31" customHeight="1" x14ac:dyDescent="0.3">
      <c r="B1" s="500" t="s">
        <v>806</v>
      </c>
      <c r="C1" s="500"/>
      <c r="D1" s="500"/>
    </row>
    <row r="2" spans="2:4" ht="25" customHeight="1" x14ac:dyDescent="0.3">
      <c r="B2" s="495" t="s">
        <v>998</v>
      </c>
      <c r="C2" s="495"/>
      <c r="D2" s="495"/>
    </row>
    <row r="3" spans="2:4" ht="25" customHeight="1" x14ac:dyDescent="0.3">
      <c r="B3" s="201"/>
      <c r="C3" s="496" t="s">
        <v>1079</v>
      </c>
      <c r="D3" s="496"/>
    </row>
    <row r="4" spans="2:4" ht="25" customHeight="1" x14ac:dyDescent="0.3">
      <c r="B4" s="287" t="s">
        <v>997</v>
      </c>
      <c r="C4" s="64" t="s">
        <v>807</v>
      </c>
      <c r="D4" s="64" t="s">
        <v>1080</v>
      </c>
    </row>
    <row r="5" spans="2:4" ht="25" customHeight="1" x14ac:dyDescent="0.3">
      <c r="B5" s="499" t="str">
        <f>TEXT(基本信息!C3,"yyyy年m月")</f>
        <v>2022年9月</v>
      </c>
      <c r="C5" s="288" t="s">
        <v>808</v>
      </c>
      <c r="D5" s="289"/>
    </row>
    <row r="6" spans="2:4" ht="25" customHeight="1" x14ac:dyDescent="0.3">
      <c r="B6" s="499"/>
      <c r="C6" s="288" t="s">
        <v>1005</v>
      </c>
      <c r="D6" s="289"/>
    </row>
    <row r="7" spans="2:4" ht="25" customHeight="1" x14ac:dyDescent="0.3">
      <c r="B7" s="499"/>
      <c r="C7" s="288" t="s">
        <v>810</v>
      </c>
      <c r="D7" s="289"/>
    </row>
    <row r="8" spans="2:4" ht="25" customHeight="1" x14ac:dyDescent="0.3">
      <c r="B8" s="499"/>
      <c r="C8" s="288" t="s">
        <v>811</v>
      </c>
      <c r="D8" s="289"/>
    </row>
    <row r="9" spans="2:4" ht="25" customHeight="1" x14ac:dyDescent="0.3">
      <c r="B9" s="499"/>
      <c r="C9" s="288" t="s">
        <v>812</v>
      </c>
      <c r="D9" s="289"/>
    </row>
    <row r="10" spans="2:4" ht="25" customHeight="1" x14ac:dyDescent="0.3">
      <c r="B10" s="499"/>
      <c r="C10" s="290" t="s">
        <v>465</v>
      </c>
      <c r="D10" s="291">
        <f>SUM(D5:D9)</f>
        <v>0</v>
      </c>
    </row>
    <row r="11" spans="2:4" ht="20" customHeight="1" x14ac:dyDescent="0.3">
      <c r="B11" s="499" t="s">
        <v>999</v>
      </c>
      <c r="C11" s="288" t="s">
        <v>808</v>
      </c>
      <c r="D11" s="289"/>
    </row>
    <row r="12" spans="2:4" ht="20" customHeight="1" x14ac:dyDescent="0.3">
      <c r="B12" s="499"/>
      <c r="C12" s="288" t="s">
        <v>809</v>
      </c>
      <c r="D12" s="289"/>
    </row>
    <row r="13" spans="2:4" ht="20" customHeight="1" x14ac:dyDescent="0.3">
      <c r="B13" s="499"/>
      <c r="C13" s="288" t="s">
        <v>810</v>
      </c>
      <c r="D13" s="289"/>
    </row>
    <row r="14" spans="2:4" ht="20" customHeight="1" x14ac:dyDescent="0.3">
      <c r="B14" s="499"/>
      <c r="C14" s="288" t="s">
        <v>811</v>
      </c>
      <c r="D14" s="289"/>
    </row>
    <row r="15" spans="2:4" ht="20" customHeight="1" x14ac:dyDescent="0.3">
      <c r="B15" s="499"/>
      <c r="C15" s="288" t="s">
        <v>812</v>
      </c>
      <c r="D15" s="289"/>
    </row>
    <row r="16" spans="2:4" ht="20" customHeight="1" x14ac:dyDescent="0.3">
      <c r="B16" s="499"/>
      <c r="C16" s="290" t="s">
        <v>465</v>
      </c>
      <c r="D16" s="291">
        <f>SUM(D11:D15)</f>
        <v>0</v>
      </c>
    </row>
    <row r="17" spans="2:4" ht="20" customHeight="1" x14ac:dyDescent="0.3">
      <c r="B17" s="499" t="s">
        <v>1001</v>
      </c>
      <c r="C17" s="288" t="s">
        <v>808</v>
      </c>
      <c r="D17" s="289"/>
    </row>
    <row r="18" spans="2:4" ht="20" customHeight="1" x14ac:dyDescent="0.3">
      <c r="B18" s="499"/>
      <c r="C18" s="288" t="s">
        <v>809</v>
      </c>
      <c r="D18" s="289"/>
    </row>
    <row r="19" spans="2:4" ht="20" customHeight="1" x14ac:dyDescent="0.3">
      <c r="B19" s="499"/>
      <c r="C19" s="288" t="s">
        <v>810</v>
      </c>
      <c r="D19" s="289"/>
    </row>
    <row r="20" spans="2:4" ht="20" customHeight="1" x14ac:dyDescent="0.3">
      <c r="B20" s="499"/>
      <c r="C20" s="288" t="s">
        <v>811</v>
      </c>
      <c r="D20" s="289"/>
    </row>
    <row r="21" spans="2:4" ht="20" customHeight="1" x14ac:dyDescent="0.3">
      <c r="B21" s="499"/>
      <c r="C21" s="288" t="s">
        <v>812</v>
      </c>
      <c r="D21" s="289"/>
    </row>
    <row r="22" spans="2:4" ht="20" customHeight="1" x14ac:dyDescent="0.3">
      <c r="B22" s="499"/>
      <c r="C22" s="290" t="s">
        <v>465</v>
      </c>
      <c r="D22" s="291">
        <f>SUM(D17:D21)</f>
        <v>0</v>
      </c>
    </row>
    <row r="23" spans="2:4" ht="20" customHeight="1" x14ac:dyDescent="0.3">
      <c r="B23" s="499" t="s">
        <v>1000</v>
      </c>
      <c r="C23" s="288" t="s">
        <v>808</v>
      </c>
      <c r="D23" s="289"/>
    </row>
    <row r="24" spans="2:4" ht="20" customHeight="1" x14ac:dyDescent="0.3">
      <c r="B24" s="499"/>
      <c r="C24" s="288" t="s">
        <v>809</v>
      </c>
      <c r="D24" s="289"/>
    </row>
    <row r="25" spans="2:4" ht="20" customHeight="1" x14ac:dyDescent="0.3">
      <c r="B25" s="499"/>
      <c r="C25" s="288" t="s">
        <v>810</v>
      </c>
      <c r="D25" s="289"/>
    </row>
    <row r="26" spans="2:4" ht="20" customHeight="1" x14ac:dyDescent="0.3">
      <c r="B26" s="499"/>
      <c r="C26" s="288" t="s">
        <v>811</v>
      </c>
      <c r="D26" s="289"/>
    </row>
    <row r="27" spans="2:4" ht="20" customHeight="1" x14ac:dyDescent="0.3">
      <c r="B27" s="499"/>
      <c r="C27" s="288" t="s">
        <v>812</v>
      </c>
      <c r="D27" s="289"/>
    </row>
    <row r="28" spans="2:4" ht="20" customHeight="1" x14ac:dyDescent="0.3">
      <c r="B28" s="499"/>
      <c r="C28" s="290" t="s">
        <v>465</v>
      </c>
      <c r="D28" s="291">
        <f>SUM(D23:D27)</f>
        <v>0</v>
      </c>
    </row>
  </sheetData>
  <sheetProtection algorithmName="SHA-512" hashValue="iyvo19/8e/ryXQXBmlfeyQmvzoVEYH+XDsjmFgPxc2yiyQBDcqOw2hAwMq8E+D2PAV44fu5Ks4/IIVXU0Z+tQg==" saltValue="4iiooSMHTljXARnKtuGV9w==" spinCount="100000" sheet="1" objects="1"/>
  <mergeCells count="7">
    <mergeCell ref="B17:B22"/>
    <mergeCell ref="B23:B28"/>
    <mergeCell ref="C3:D3"/>
    <mergeCell ref="B1:D1"/>
    <mergeCell ref="B2:D2"/>
    <mergeCell ref="B5:B10"/>
    <mergeCell ref="B11:B16"/>
  </mergeCells>
  <phoneticPr fontId="51" type="noConversion"/>
  <dataValidations count="1">
    <dataValidation type="decimal" allowBlank="1" showInputMessage="1" showErrorMessage="1" sqref="D5:D9 D11:D15 D17:D21 D23:D27">
      <formula1>-1E+32</formula1>
      <formula2>1E+33</formula2>
    </dataValidation>
  </dataValidations>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D28"/>
  <sheetViews>
    <sheetView topLeftCell="B1" zoomScaleNormal="100" workbookViewId="0">
      <selection activeCell="G8" sqref="G8"/>
    </sheetView>
  </sheetViews>
  <sheetFormatPr defaultColWidth="9" defaultRowHeight="14" x14ac:dyDescent="0.3"/>
  <cols>
    <col min="1" max="1" width="4" customWidth="1"/>
    <col min="2" max="2" width="15" customWidth="1"/>
    <col min="3" max="3" width="58.5" customWidth="1"/>
    <col min="4" max="4" width="26.08203125" customWidth="1"/>
  </cols>
  <sheetData>
    <row r="1" spans="2:4" ht="31" customHeight="1" x14ac:dyDescent="0.3">
      <c r="B1" s="500" t="s">
        <v>1006</v>
      </c>
      <c r="C1" s="500"/>
      <c r="D1" s="500"/>
    </row>
    <row r="2" spans="2:4" ht="25" customHeight="1" x14ac:dyDescent="0.3">
      <c r="B2" s="495" t="s">
        <v>1004</v>
      </c>
      <c r="C2" s="495"/>
      <c r="D2" s="495"/>
    </row>
    <row r="3" spans="2:4" ht="25" customHeight="1" x14ac:dyDescent="0.3">
      <c r="B3" s="201"/>
      <c r="C3" s="496" t="s">
        <v>1079</v>
      </c>
      <c r="D3" s="496"/>
    </row>
    <row r="4" spans="2:4" ht="25" customHeight="1" x14ac:dyDescent="0.3">
      <c r="B4" s="287" t="s">
        <v>997</v>
      </c>
      <c r="C4" s="64" t="s">
        <v>1003</v>
      </c>
      <c r="D4" s="64" t="s">
        <v>1081</v>
      </c>
    </row>
    <row r="5" spans="2:4" ht="20" customHeight="1" x14ac:dyDescent="0.3">
      <c r="B5" s="499" t="str">
        <f>TEXT(基本信息!C3,"yyyy年m月")</f>
        <v>2022年9月</v>
      </c>
      <c r="C5" s="288" t="s">
        <v>1002</v>
      </c>
      <c r="D5" s="289"/>
    </row>
    <row r="6" spans="2:4" ht="20" customHeight="1" x14ac:dyDescent="0.3">
      <c r="B6" s="499"/>
      <c r="C6" s="288" t="s">
        <v>813</v>
      </c>
      <c r="D6" s="289"/>
    </row>
    <row r="7" spans="2:4" ht="20" customHeight="1" x14ac:dyDescent="0.3">
      <c r="B7" s="499"/>
      <c r="C7" s="288" t="s">
        <v>814</v>
      </c>
      <c r="D7" s="289"/>
    </row>
    <row r="8" spans="2:4" ht="20" customHeight="1" x14ac:dyDescent="0.3">
      <c r="B8" s="499"/>
      <c r="C8" s="288" t="s">
        <v>815</v>
      </c>
      <c r="D8" s="289"/>
    </row>
    <row r="9" spans="2:4" ht="20" customHeight="1" x14ac:dyDescent="0.3">
      <c r="B9" s="499"/>
      <c r="C9" s="288" t="s">
        <v>816</v>
      </c>
      <c r="D9" s="289"/>
    </row>
    <row r="10" spans="2:4" ht="20" customHeight="1" x14ac:dyDescent="0.3">
      <c r="B10" s="499"/>
      <c r="C10" s="290" t="s">
        <v>465</v>
      </c>
      <c r="D10" s="291">
        <f>SUM(D5:D9)</f>
        <v>0</v>
      </c>
    </row>
    <row r="11" spans="2:4" ht="20" customHeight="1" x14ac:dyDescent="0.3">
      <c r="B11" s="499" t="s">
        <v>999</v>
      </c>
      <c r="C11" s="288" t="s">
        <v>1002</v>
      </c>
      <c r="D11" s="289"/>
    </row>
    <row r="12" spans="2:4" ht="20" customHeight="1" x14ac:dyDescent="0.3">
      <c r="B12" s="499"/>
      <c r="C12" s="288" t="s">
        <v>813</v>
      </c>
      <c r="D12" s="289"/>
    </row>
    <row r="13" spans="2:4" ht="20" customHeight="1" x14ac:dyDescent="0.3">
      <c r="B13" s="499"/>
      <c r="C13" s="288" t="s">
        <v>814</v>
      </c>
      <c r="D13" s="289"/>
    </row>
    <row r="14" spans="2:4" ht="20" customHeight="1" x14ac:dyDescent="0.3">
      <c r="B14" s="499"/>
      <c r="C14" s="288" t="s">
        <v>815</v>
      </c>
      <c r="D14" s="289"/>
    </row>
    <row r="15" spans="2:4" ht="20" customHeight="1" x14ac:dyDescent="0.3">
      <c r="B15" s="499"/>
      <c r="C15" s="288" t="s">
        <v>816</v>
      </c>
      <c r="D15" s="289"/>
    </row>
    <row r="16" spans="2:4" ht="20" customHeight="1" x14ac:dyDescent="0.3">
      <c r="B16" s="499"/>
      <c r="C16" s="290" t="s">
        <v>465</v>
      </c>
      <c r="D16" s="291">
        <f>SUM(D11:D15)</f>
        <v>0</v>
      </c>
    </row>
    <row r="17" spans="2:4" ht="20" customHeight="1" x14ac:dyDescent="0.3">
      <c r="B17" s="499" t="s">
        <v>1001</v>
      </c>
      <c r="C17" s="288" t="s">
        <v>1002</v>
      </c>
      <c r="D17" s="289"/>
    </row>
    <row r="18" spans="2:4" ht="20" customHeight="1" x14ac:dyDescent="0.3">
      <c r="B18" s="499"/>
      <c r="C18" s="288" t="s">
        <v>813</v>
      </c>
      <c r="D18" s="289"/>
    </row>
    <row r="19" spans="2:4" ht="20" customHeight="1" x14ac:dyDescent="0.3">
      <c r="B19" s="499"/>
      <c r="C19" s="288" t="s">
        <v>814</v>
      </c>
      <c r="D19" s="289"/>
    </row>
    <row r="20" spans="2:4" ht="20" customHeight="1" x14ac:dyDescent="0.3">
      <c r="B20" s="499"/>
      <c r="C20" s="288" t="s">
        <v>815</v>
      </c>
      <c r="D20" s="289"/>
    </row>
    <row r="21" spans="2:4" ht="20" customHeight="1" x14ac:dyDescent="0.3">
      <c r="B21" s="499"/>
      <c r="C21" s="288" t="s">
        <v>816</v>
      </c>
      <c r="D21" s="289"/>
    </row>
    <row r="22" spans="2:4" ht="20" customHeight="1" x14ac:dyDescent="0.3">
      <c r="B22" s="499"/>
      <c r="C22" s="290" t="s">
        <v>465</v>
      </c>
      <c r="D22" s="291">
        <f>SUM(D17:D21)</f>
        <v>0</v>
      </c>
    </row>
    <row r="23" spans="2:4" ht="20" customHeight="1" x14ac:dyDescent="0.3">
      <c r="B23" s="499" t="s">
        <v>1000</v>
      </c>
      <c r="C23" s="288" t="s">
        <v>1002</v>
      </c>
      <c r="D23" s="289"/>
    </row>
    <row r="24" spans="2:4" ht="20" customHeight="1" x14ac:dyDescent="0.3">
      <c r="B24" s="499"/>
      <c r="C24" s="288" t="s">
        <v>813</v>
      </c>
      <c r="D24" s="289"/>
    </row>
    <row r="25" spans="2:4" ht="20" customHeight="1" x14ac:dyDescent="0.3">
      <c r="B25" s="499"/>
      <c r="C25" s="288" t="s">
        <v>814</v>
      </c>
      <c r="D25" s="289"/>
    </row>
    <row r="26" spans="2:4" ht="20" customHeight="1" x14ac:dyDescent="0.3">
      <c r="B26" s="499"/>
      <c r="C26" s="288" t="s">
        <v>815</v>
      </c>
      <c r="D26" s="289"/>
    </row>
    <row r="27" spans="2:4" ht="20" customHeight="1" x14ac:dyDescent="0.3">
      <c r="B27" s="499"/>
      <c r="C27" s="288" t="s">
        <v>816</v>
      </c>
      <c r="D27" s="289"/>
    </row>
    <row r="28" spans="2:4" ht="20" customHeight="1" x14ac:dyDescent="0.3">
      <c r="B28" s="499"/>
      <c r="C28" s="290" t="s">
        <v>465</v>
      </c>
      <c r="D28" s="291">
        <f>SUM(D23:D27)</f>
        <v>0</v>
      </c>
    </row>
  </sheetData>
  <sheetProtection algorithmName="SHA-512" hashValue="1EgXAs1JWfv/qJGP/B93n93yMFRM1x5p+vEshSBQveuxfOWx3joY4/3z+Qx2hrc8/YdZfPE1iPa9RI8GRstxYg==" saltValue="p/u8w1CIbaC6NNWC6r9V8w==" spinCount="100000" sheet="1" objects="1" scenarios="1"/>
  <mergeCells count="7">
    <mergeCell ref="B17:B22"/>
    <mergeCell ref="B23:B28"/>
    <mergeCell ref="B1:D1"/>
    <mergeCell ref="B2:D2"/>
    <mergeCell ref="C3:D3"/>
    <mergeCell ref="B5:B10"/>
    <mergeCell ref="B11:B16"/>
  </mergeCells>
  <phoneticPr fontId="51" type="noConversion"/>
  <dataValidations count="1">
    <dataValidation type="decimal" allowBlank="1" showInputMessage="1" showErrorMessage="1" sqref="D5:D9 D11:D15 D17:D21 D23:D27">
      <formula1>-1E+32</formula1>
      <formula2>1E+33</formula2>
    </dataValidation>
  </dataValidations>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M15"/>
  <sheetViews>
    <sheetView zoomScale="85" zoomScaleNormal="85" workbookViewId="0">
      <selection activeCell="K4" sqref="K4:M4"/>
    </sheetView>
  </sheetViews>
  <sheetFormatPr defaultColWidth="9" defaultRowHeight="14" x14ac:dyDescent="0.3"/>
  <cols>
    <col min="1" max="1" width="4" customWidth="1"/>
    <col min="2" max="2" width="16.75" customWidth="1"/>
    <col min="3" max="3" width="14.08203125" customWidth="1"/>
    <col min="4" max="4" width="13.58203125" customWidth="1"/>
    <col min="5" max="5" width="12.75" customWidth="1"/>
    <col min="6" max="6" width="12.5" customWidth="1"/>
    <col min="7" max="7" width="13.33203125" customWidth="1"/>
    <col min="8" max="8" width="12.25" customWidth="1"/>
    <col min="9" max="9" width="13.08203125" customWidth="1"/>
    <col min="10" max="10" width="12.83203125" customWidth="1"/>
  </cols>
  <sheetData>
    <row r="1" spans="2:13" ht="31" customHeight="1" x14ac:dyDescent="0.3">
      <c r="B1" s="501" t="s">
        <v>817</v>
      </c>
      <c r="C1" s="500"/>
      <c r="D1" s="500"/>
      <c r="E1" s="500"/>
      <c r="F1" s="500"/>
      <c r="G1" s="500"/>
      <c r="H1" s="500"/>
      <c r="I1" s="500"/>
      <c r="J1" s="500"/>
      <c r="K1" s="500"/>
      <c r="L1" s="500"/>
      <c r="M1" s="500"/>
    </row>
    <row r="2" spans="2:13" ht="25" customHeight="1" x14ac:dyDescent="0.3">
      <c r="B2" s="502" t="s">
        <v>818</v>
      </c>
      <c r="C2" s="503"/>
      <c r="D2" s="503"/>
      <c r="E2" s="503"/>
      <c r="F2" s="503"/>
      <c r="G2" s="503"/>
      <c r="H2" s="503"/>
      <c r="I2" s="503"/>
      <c r="J2" s="503"/>
      <c r="K2" s="503"/>
      <c r="L2" s="503"/>
      <c r="M2" s="503"/>
    </row>
    <row r="3" spans="2:13" ht="25" customHeight="1" x14ac:dyDescent="0.3">
      <c r="B3" s="504" t="s">
        <v>819</v>
      </c>
      <c r="C3" s="505"/>
      <c r="D3" s="505"/>
      <c r="E3" s="505"/>
      <c r="F3" s="505"/>
      <c r="G3" s="505"/>
      <c r="H3" s="505"/>
      <c r="I3" s="505"/>
      <c r="J3" s="505"/>
      <c r="K3" s="505"/>
      <c r="L3" s="505"/>
      <c r="M3" s="505"/>
    </row>
    <row r="4" spans="2:13" ht="25" customHeight="1" x14ac:dyDescent="0.3">
      <c r="B4" s="497" t="s">
        <v>820</v>
      </c>
      <c r="C4" s="497" t="str">
        <f ca="1">YEAR(TODAY())-2&amp;"年"</f>
        <v>2020年</v>
      </c>
      <c r="D4" s="497"/>
      <c r="E4" s="497"/>
      <c r="F4" s="506" t="str">
        <f ca="1">YEAR(TODAY())-1&amp;"年"</f>
        <v>2021年</v>
      </c>
      <c r="G4" s="506"/>
      <c r="H4" s="506"/>
      <c r="I4" s="506" t="s">
        <v>821</v>
      </c>
      <c r="J4" s="506"/>
      <c r="K4" s="506" t="str">
        <f>TEXT(基本信息!C3,"yyyy年m月")</f>
        <v>2022年9月</v>
      </c>
      <c r="L4" s="506"/>
      <c r="M4" s="506"/>
    </row>
    <row r="5" spans="2:13" ht="25" customHeight="1" x14ac:dyDescent="0.3">
      <c r="B5" s="497"/>
      <c r="C5" s="64" t="s">
        <v>822</v>
      </c>
      <c r="D5" s="65" t="s">
        <v>823</v>
      </c>
      <c r="E5" s="65" t="s">
        <v>824</v>
      </c>
      <c r="F5" s="64" t="s">
        <v>822</v>
      </c>
      <c r="G5" s="65" t="s">
        <v>823</v>
      </c>
      <c r="H5" s="65" t="s">
        <v>824</v>
      </c>
      <c r="I5" s="65" t="s">
        <v>825</v>
      </c>
      <c r="J5" s="65" t="s">
        <v>826</v>
      </c>
      <c r="K5" s="64" t="s">
        <v>822</v>
      </c>
      <c r="L5" s="65" t="s">
        <v>823</v>
      </c>
      <c r="M5" s="65" t="s">
        <v>824</v>
      </c>
    </row>
    <row r="6" spans="2:13" ht="25" customHeight="1" x14ac:dyDescent="0.3">
      <c r="B6" s="66" t="s">
        <v>827</v>
      </c>
      <c r="C6" s="67"/>
      <c r="D6" s="79"/>
      <c r="E6" s="80">
        <f t="shared" ref="E6:E12" si="0">IFERROR((C6-D6)/C6,)</f>
        <v>0</v>
      </c>
      <c r="F6" s="48"/>
      <c r="G6" s="48"/>
      <c r="H6" s="81">
        <f t="shared" ref="H6:H12" si="1">IFERROR((F6-G6)/F6,)</f>
        <v>0</v>
      </c>
      <c r="I6" s="81">
        <f t="shared" ref="I6:I12" si="2">IFERROR((F6-C6)/C6,)</f>
        <v>0</v>
      </c>
      <c r="J6" s="81">
        <f t="shared" ref="J6:J12" si="3">H6-E6</f>
        <v>0</v>
      </c>
      <c r="K6" s="48"/>
      <c r="L6" s="48"/>
      <c r="M6" s="81">
        <f t="shared" ref="M6:M12" si="4">IFERROR((K6-L6)/K6,)</f>
        <v>0</v>
      </c>
    </row>
    <row r="7" spans="2:13" ht="25" customHeight="1" x14ac:dyDescent="0.3">
      <c r="B7" s="66" t="s">
        <v>828</v>
      </c>
      <c r="C7" s="67"/>
      <c r="D7" s="79"/>
      <c r="E7" s="80">
        <f t="shared" si="0"/>
        <v>0</v>
      </c>
      <c r="F7" s="48"/>
      <c r="G7" s="48"/>
      <c r="H7" s="81">
        <f t="shared" si="1"/>
        <v>0</v>
      </c>
      <c r="I7" s="81">
        <f t="shared" si="2"/>
        <v>0</v>
      </c>
      <c r="J7" s="81">
        <f t="shared" si="3"/>
        <v>0</v>
      </c>
      <c r="K7" s="48"/>
      <c r="L7" s="48"/>
      <c r="M7" s="81">
        <f t="shared" si="4"/>
        <v>0</v>
      </c>
    </row>
    <row r="8" spans="2:13" ht="25" customHeight="1" x14ac:dyDescent="0.3">
      <c r="B8" s="66" t="s">
        <v>829</v>
      </c>
      <c r="C8" s="67"/>
      <c r="D8" s="79"/>
      <c r="E8" s="80">
        <f t="shared" si="0"/>
        <v>0</v>
      </c>
      <c r="F8" s="48"/>
      <c r="G8" s="48"/>
      <c r="H8" s="81">
        <f t="shared" si="1"/>
        <v>0</v>
      </c>
      <c r="I8" s="81">
        <f t="shared" si="2"/>
        <v>0</v>
      </c>
      <c r="J8" s="81">
        <f t="shared" si="3"/>
        <v>0</v>
      </c>
      <c r="K8" s="48"/>
      <c r="L8" s="48"/>
      <c r="M8" s="81">
        <f t="shared" si="4"/>
        <v>0</v>
      </c>
    </row>
    <row r="9" spans="2:13" ht="25" customHeight="1" x14ac:dyDescent="0.3">
      <c r="B9" s="66" t="s">
        <v>830</v>
      </c>
      <c r="C9" s="67"/>
      <c r="D9" s="79"/>
      <c r="E9" s="80">
        <f t="shared" si="0"/>
        <v>0</v>
      </c>
      <c r="F9" s="48"/>
      <c r="G9" s="48"/>
      <c r="H9" s="81">
        <f t="shared" si="1"/>
        <v>0</v>
      </c>
      <c r="I9" s="81">
        <f t="shared" si="2"/>
        <v>0</v>
      </c>
      <c r="J9" s="81">
        <f t="shared" si="3"/>
        <v>0</v>
      </c>
      <c r="K9" s="48"/>
      <c r="L9" s="48"/>
      <c r="M9" s="81">
        <f t="shared" si="4"/>
        <v>0</v>
      </c>
    </row>
    <row r="10" spans="2:13" ht="25" customHeight="1" x14ac:dyDescent="0.3">
      <c r="B10" s="66" t="s">
        <v>831</v>
      </c>
      <c r="C10" s="67"/>
      <c r="D10" s="79"/>
      <c r="E10" s="80">
        <f t="shared" si="0"/>
        <v>0</v>
      </c>
      <c r="F10" s="48"/>
      <c r="G10" s="48"/>
      <c r="H10" s="81">
        <f t="shared" si="1"/>
        <v>0</v>
      </c>
      <c r="I10" s="81">
        <f t="shared" si="2"/>
        <v>0</v>
      </c>
      <c r="J10" s="81">
        <f t="shared" si="3"/>
        <v>0</v>
      </c>
      <c r="K10" s="48"/>
      <c r="L10" s="48"/>
      <c r="M10" s="81">
        <f t="shared" si="4"/>
        <v>0</v>
      </c>
    </row>
    <row r="11" spans="2:13" ht="25" customHeight="1" x14ac:dyDescent="0.3">
      <c r="B11" s="66" t="s">
        <v>82</v>
      </c>
      <c r="C11" s="67"/>
      <c r="D11" s="79"/>
      <c r="E11" s="80">
        <f t="shared" si="0"/>
        <v>0</v>
      </c>
      <c r="F11" s="48"/>
      <c r="G11" s="48"/>
      <c r="H11" s="81">
        <f t="shared" si="1"/>
        <v>0</v>
      </c>
      <c r="I11" s="81">
        <f t="shared" si="2"/>
        <v>0</v>
      </c>
      <c r="J11" s="81">
        <f t="shared" si="3"/>
        <v>0</v>
      </c>
      <c r="K11" s="48"/>
      <c r="L11" s="48"/>
      <c r="M11" s="81">
        <f t="shared" si="4"/>
        <v>0</v>
      </c>
    </row>
    <row r="12" spans="2:13" ht="25" customHeight="1" x14ac:dyDescent="0.3">
      <c r="B12" s="75" t="s">
        <v>465</v>
      </c>
      <c r="C12" s="76">
        <f>SUM(C6:C11)</f>
        <v>0</v>
      </c>
      <c r="D12" s="76">
        <f>SUM(D6:D11)</f>
        <v>0</v>
      </c>
      <c r="E12" s="77">
        <f t="shared" si="0"/>
        <v>0</v>
      </c>
      <c r="F12" s="76">
        <f>SUM(F6:F11)</f>
        <v>0</v>
      </c>
      <c r="G12" s="76">
        <f>SUM(G6:G11)</f>
        <v>0</v>
      </c>
      <c r="H12" s="77">
        <f t="shared" si="1"/>
        <v>0</v>
      </c>
      <c r="I12" s="77">
        <f t="shared" si="2"/>
        <v>0</v>
      </c>
      <c r="J12" s="77">
        <f t="shared" si="3"/>
        <v>0</v>
      </c>
      <c r="K12" s="76">
        <f>SUM(K6:K11)</f>
        <v>0</v>
      </c>
      <c r="L12" s="76">
        <f>SUM(L6:L11)</f>
        <v>0</v>
      </c>
      <c r="M12" s="77">
        <f t="shared" si="4"/>
        <v>0</v>
      </c>
    </row>
    <row r="13" spans="2:13" ht="25" customHeight="1" x14ac:dyDescent="0.3"/>
    <row r="14" spans="2:13" ht="25" customHeight="1" x14ac:dyDescent="0.3"/>
    <row r="15" spans="2:13" ht="25" customHeight="1" x14ac:dyDescent="0.3"/>
  </sheetData>
  <sheetProtection algorithmName="SHA-512" hashValue="AcwWITQuCKScguGrh6Q1I6uUl02Sc9+CPNGwqKTiimd4Ut6G8x7x5tuTfq4/3w4hvbzFoUePB9Ur038xrGKlNg==" saltValue="JEo5gps5iE293+UcRiwoIQ==" spinCount="100000" sheet="1" objects="1" scenarios="1"/>
  <mergeCells count="8">
    <mergeCell ref="B1:M1"/>
    <mergeCell ref="B2:M2"/>
    <mergeCell ref="B3:M3"/>
    <mergeCell ref="C4:E4"/>
    <mergeCell ref="F4:H4"/>
    <mergeCell ref="I4:J4"/>
    <mergeCell ref="K4:M4"/>
    <mergeCell ref="B4:B5"/>
  </mergeCells>
  <phoneticPr fontId="51" type="noConversion"/>
  <dataValidations count="1">
    <dataValidation type="decimal" allowBlank="1" showInputMessage="1" showErrorMessage="1" sqref="C6:C11">
      <formula1>-1E+32</formula1>
      <formula2>1E+33</formula2>
    </dataValidation>
  </dataValidations>
  <pageMargins left="0.69930555555555596" right="0.69930555555555596" top="0.75" bottom="0.75" header="0.3" footer="0.3"/>
  <pageSetup paperSize="9" orientation="portrait"/>
  <ignoredErrors>
    <ignoredError sqref="E1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J15"/>
  <sheetViews>
    <sheetView tabSelected="1" zoomScale="85" zoomScaleNormal="85" workbookViewId="0">
      <selection activeCell="J8" sqref="J8"/>
    </sheetView>
  </sheetViews>
  <sheetFormatPr defaultColWidth="9" defaultRowHeight="14" x14ac:dyDescent="0.3"/>
  <cols>
    <col min="1" max="1" width="4" customWidth="1"/>
    <col min="2" max="2" width="24.58203125" customWidth="1"/>
    <col min="3" max="3" width="15.33203125" customWidth="1"/>
    <col min="4" max="4" width="12.9140625" customWidth="1"/>
    <col min="5" max="5" width="13.9140625" customWidth="1"/>
    <col min="6" max="6" width="9.6640625" customWidth="1"/>
    <col min="7" max="7" width="13.33203125" customWidth="1"/>
    <col min="8" max="8" width="12.25" customWidth="1"/>
    <col min="9" max="9" width="13.08203125" customWidth="1"/>
    <col min="10" max="10" width="12.83203125" customWidth="1"/>
  </cols>
  <sheetData>
    <row r="1" spans="2:10" ht="31" customHeight="1" x14ac:dyDescent="0.3">
      <c r="B1" s="494" t="s">
        <v>832</v>
      </c>
      <c r="C1" s="494"/>
      <c r="D1" s="494"/>
      <c r="E1" s="494"/>
      <c r="F1" s="494"/>
      <c r="G1" s="494"/>
      <c r="H1" s="494"/>
      <c r="I1" s="494"/>
      <c r="J1" s="494"/>
    </row>
    <row r="2" spans="2:10" ht="25" customHeight="1" x14ac:dyDescent="0.3">
      <c r="B2" s="495" t="s">
        <v>833</v>
      </c>
      <c r="C2" s="495"/>
      <c r="D2" s="495"/>
      <c r="E2" s="495"/>
      <c r="F2" s="495"/>
      <c r="G2" s="495"/>
      <c r="H2" s="495"/>
      <c r="I2" s="495"/>
      <c r="J2" s="495"/>
    </row>
    <row r="3" spans="2:10" ht="25" customHeight="1" x14ac:dyDescent="0.3">
      <c r="B3" s="496" t="s">
        <v>819</v>
      </c>
      <c r="C3" s="496"/>
      <c r="D3" s="496"/>
      <c r="E3" s="496"/>
      <c r="F3" s="496"/>
      <c r="G3" s="496"/>
      <c r="H3" s="496"/>
      <c r="I3" s="496"/>
      <c r="J3" s="496"/>
    </row>
    <row r="4" spans="2:10" ht="25" customHeight="1" x14ac:dyDescent="0.3">
      <c r="B4" s="497" t="s">
        <v>834</v>
      </c>
      <c r="C4" s="497" t="str">
        <f ca="1">YEAR(TODAY())-1&amp;"年期末余额"</f>
        <v>2021年期末余额</v>
      </c>
      <c r="D4" s="497"/>
      <c r="E4" s="497"/>
      <c r="F4" s="497"/>
      <c r="G4" s="497" t="str">
        <f>TEXT(基本信息!C3,"yyyy年m月")</f>
        <v>2022年9月</v>
      </c>
      <c r="H4" s="497"/>
      <c r="I4" s="497"/>
      <c r="J4" s="497"/>
    </row>
    <row r="5" spans="2:10" ht="25" customHeight="1" x14ac:dyDescent="0.3">
      <c r="B5" s="497"/>
      <c r="C5" s="64" t="s">
        <v>835</v>
      </c>
      <c r="D5" s="65" t="s">
        <v>836</v>
      </c>
      <c r="E5" s="65" t="s">
        <v>837</v>
      </c>
      <c r="F5" s="64" t="s">
        <v>838</v>
      </c>
      <c r="G5" s="64" t="s">
        <v>835</v>
      </c>
      <c r="H5" s="65" t="s">
        <v>836</v>
      </c>
      <c r="I5" s="65" t="s">
        <v>837</v>
      </c>
      <c r="J5" s="64" t="s">
        <v>838</v>
      </c>
    </row>
    <row r="6" spans="2:10" ht="25" customHeight="1" x14ac:dyDescent="0.3">
      <c r="B6" s="71" t="s">
        <v>839</v>
      </c>
      <c r="C6" s="72"/>
      <c r="D6" s="73">
        <f>IFERROR(C6/C12,)</f>
        <v>0</v>
      </c>
      <c r="E6" s="74"/>
      <c r="F6" s="73">
        <f t="shared" ref="F6:F12" si="0">IFERROR(E6/C6,)</f>
        <v>0</v>
      </c>
      <c r="G6" s="59"/>
      <c r="H6" s="73">
        <f>IFERROR(G6/G12,)</f>
        <v>0</v>
      </c>
      <c r="I6" s="59"/>
      <c r="J6" s="73">
        <f t="shared" ref="J6:J11" si="1">IFERROR(I6/G6,)</f>
        <v>0</v>
      </c>
    </row>
    <row r="7" spans="2:10" ht="25" customHeight="1" x14ac:dyDescent="0.3">
      <c r="B7" s="71" t="s">
        <v>840</v>
      </c>
      <c r="C7" s="72"/>
      <c r="D7" s="73">
        <f>IFERROR(C7/C12,)</f>
        <v>0</v>
      </c>
      <c r="E7" s="74"/>
      <c r="F7" s="73">
        <f t="shared" si="0"/>
        <v>0</v>
      </c>
      <c r="G7" s="59"/>
      <c r="H7" s="73">
        <f>IFERROR(G7/G12,)</f>
        <v>0</v>
      </c>
      <c r="I7" s="59"/>
      <c r="J7" s="73">
        <f t="shared" si="1"/>
        <v>0</v>
      </c>
    </row>
    <row r="8" spans="2:10" ht="25" customHeight="1" x14ac:dyDescent="0.3">
      <c r="B8" s="71" t="s">
        <v>841</v>
      </c>
      <c r="C8" s="72"/>
      <c r="D8" s="73">
        <f>IFERROR(C8/C12,)</f>
        <v>0</v>
      </c>
      <c r="E8" s="74"/>
      <c r="F8" s="73">
        <f t="shared" si="0"/>
        <v>0</v>
      </c>
      <c r="G8" s="59"/>
      <c r="H8" s="73">
        <f>IFERROR(G8/G12,)</f>
        <v>0</v>
      </c>
      <c r="I8" s="59"/>
      <c r="J8" s="73">
        <f t="shared" si="1"/>
        <v>0</v>
      </c>
    </row>
    <row r="9" spans="2:10" ht="25" customHeight="1" x14ac:dyDescent="0.3">
      <c r="B9" s="71" t="s">
        <v>842</v>
      </c>
      <c r="C9" s="72"/>
      <c r="D9" s="73">
        <f>IFERROR(C9/C12,)</f>
        <v>0</v>
      </c>
      <c r="E9" s="74"/>
      <c r="F9" s="73">
        <f t="shared" si="0"/>
        <v>0</v>
      </c>
      <c r="G9" s="59"/>
      <c r="H9" s="73">
        <f>IFERROR(G9/G12,)</f>
        <v>0</v>
      </c>
      <c r="I9" s="59"/>
      <c r="J9" s="73">
        <f t="shared" si="1"/>
        <v>0</v>
      </c>
    </row>
    <row r="10" spans="2:10" ht="25" customHeight="1" x14ac:dyDescent="0.3">
      <c r="B10" s="71" t="s">
        <v>843</v>
      </c>
      <c r="C10" s="72"/>
      <c r="D10" s="73">
        <f>IFERROR(C10/C12,)</f>
        <v>0</v>
      </c>
      <c r="E10" s="74"/>
      <c r="F10" s="73">
        <f t="shared" si="0"/>
        <v>0</v>
      </c>
      <c r="G10" s="59"/>
      <c r="H10" s="73">
        <f>IFERROR(G10/G12,)</f>
        <v>0</v>
      </c>
      <c r="I10" s="59"/>
      <c r="J10" s="73">
        <f t="shared" si="1"/>
        <v>0</v>
      </c>
    </row>
    <row r="11" spans="2:10" ht="25" customHeight="1" x14ac:dyDescent="0.3">
      <c r="B11" s="71" t="s">
        <v>844</v>
      </c>
      <c r="C11" s="72"/>
      <c r="D11" s="73">
        <f>IFERROR(C11/C12,)</f>
        <v>0</v>
      </c>
      <c r="E11" s="74"/>
      <c r="F11" s="73">
        <f t="shared" si="0"/>
        <v>0</v>
      </c>
      <c r="G11" s="59"/>
      <c r="H11" s="73">
        <f>IFERROR(G11/G12,)</f>
        <v>0</v>
      </c>
      <c r="I11" s="59"/>
      <c r="J11" s="73">
        <f t="shared" si="1"/>
        <v>0</v>
      </c>
    </row>
    <row r="12" spans="2:10" ht="25" customHeight="1" x14ac:dyDescent="0.3">
      <c r="B12" s="75" t="s">
        <v>465</v>
      </c>
      <c r="C12" s="76">
        <f>SUM(C6:C11)</f>
        <v>0</v>
      </c>
      <c r="D12" s="77">
        <f>SUM(D6:D11)</f>
        <v>0</v>
      </c>
      <c r="E12" s="78">
        <f>SUM(E6:E11)</f>
        <v>0</v>
      </c>
      <c r="F12" s="77">
        <f t="shared" si="0"/>
        <v>0</v>
      </c>
      <c r="G12" s="76">
        <f>SUM(G6:G11)</f>
        <v>0</v>
      </c>
      <c r="H12" s="77">
        <f>SUM(H6:H11)</f>
        <v>0</v>
      </c>
      <c r="I12" s="78">
        <f>SUM(I6:I11)</f>
        <v>0</v>
      </c>
      <c r="J12" s="77">
        <f t="shared" ref="J12" si="2">IFERROR(I12/G12,)</f>
        <v>0</v>
      </c>
    </row>
    <row r="13" spans="2:10" ht="25" customHeight="1" x14ac:dyDescent="0.3"/>
    <row r="14" spans="2:10" ht="25" customHeight="1" x14ac:dyDescent="0.3"/>
    <row r="15" spans="2:10" ht="25" customHeight="1" x14ac:dyDescent="0.3"/>
  </sheetData>
  <sheetProtection password="96B6" sheet="1" objects="1"/>
  <mergeCells count="6">
    <mergeCell ref="B1:J1"/>
    <mergeCell ref="B2:J2"/>
    <mergeCell ref="B3:J3"/>
    <mergeCell ref="C4:F4"/>
    <mergeCell ref="G4:J4"/>
    <mergeCell ref="B4:B5"/>
  </mergeCells>
  <phoneticPr fontId="51" type="noConversion"/>
  <dataValidations count="1">
    <dataValidation type="decimal" allowBlank="1" showInputMessage="1" showErrorMessage="1" sqref="C6:C11">
      <formula1>-1E+32</formula1>
      <formula2>1E+33</formula2>
    </dataValidation>
  </dataValidations>
  <pageMargins left="0.69930555555555596" right="0.69930555555555596"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2"/>
  <sheetViews>
    <sheetView topLeftCell="A13" workbookViewId="0">
      <selection activeCell="E19" sqref="E19"/>
    </sheetView>
  </sheetViews>
  <sheetFormatPr defaultColWidth="9" defaultRowHeight="14" x14ac:dyDescent="0.3"/>
  <cols>
    <col min="1" max="1" width="4" style="316" customWidth="1"/>
    <col min="2" max="2" width="47.58203125" customWidth="1"/>
    <col min="3" max="3" width="32.83203125" customWidth="1"/>
    <col min="4" max="4" width="18.33203125" customWidth="1"/>
    <col min="5" max="5" width="22.25" customWidth="1"/>
    <col min="6" max="6" width="20.33203125" customWidth="1"/>
    <col min="7" max="7" width="13.33203125" customWidth="1"/>
    <col min="8" max="8" width="12.25" customWidth="1"/>
    <col min="9" max="9" width="13.08203125" customWidth="1"/>
    <col min="10" max="10" width="12.83203125" customWidth="1"/>
  </cols>
  <sheetData>
    <row r="1" spans="2:4" ht="31" customHeight="1" x14ac:dyDescent="0.3">
      <c r="B1" s="512" t="s">
        <v>845</v>
      </c>
      <c r="C1" s="513"/>
      <c r="D1" s="513"/>
    </row>
    <row r="2" spans="2:4" ht="31" customHeight="1" x14ac:dyDescent="0.3">
      <c r="B2" s="514"/>
      <c r="C2" s="515"/>
      <c r="D2" s="515"/>
    </row>
    <row r="3" spans="2:4" ht="31" customHeight="1" x14ac:dyDescent="0.3">
      <c r="B3" s="516" t="s">
        <v>846</v>
      </c>
      <c r="C3" s="517"/>
      <c r="D3" s="517"/>
    </row>
    <row r="4" spans="2:4" ht="25" customHeight="1" x14ac:dyDescent="0.3">
      <c r="B4" s="510" t="s">
        <v>509</v>
      </c>
      <c r="C4" s="511"/>
      <c r="D4" s="511"/>
    </row>
    <row r="5" spans="2:4" ht="25" customHeight="1" x14ac:dyDescent="0.3">
      <c r="B5" s="64" t="s">
        <v>847</v>
      </c>
      <c r="C5" s="64" t="s">
        <v>848</v>
      </c>
      <c r="D5" s="65" t="s">
        <v>849</v>
      </c>
    </row>
    <row r="6" spans="2:4" ht="25" customHeight="1" x14ac:dyDescent="0.3">
      <c r="B6" s="66" t="s">
        <v>450</v>
      </c>
      <c r="C6" s="67"/>
      <c r="D6" s="68">
        <f>IFERROR(C6/C11,)</f>
        <v>0</v>
      </c>
    </row>
    <row r="7" spans="2:4" ht="25" customHeight="1" x14ac:dyDescent="0.3">
      <c r="B7" s="66" t="s">
        <v>450</v>
      </c>
      <c r="C7" s="67"/>
      <c r="D7" s="68">
        <f>IFERROR(C7/C11,)</f>
        <v>0</v>
      </c>
    </row>
    <row r="8" spans="2:4" ht="25" customHeight="1" x14ac:dyDescent="0.3">
      <c r="B8" s="66" t="s">
        <v>450</v>
      </c>
      <c r="C8" s="67"/>
      <c r="D8" s="68">
        <f>IFERROR(C8/C11,)</f>
        <v>0</v>
      </c>
    </row>
    <row r="9" spans="2:4" ht="25" customHeight="1" x14ac:dyDescent="0.3">
      <c r="B9" s="66" t="s">
        <v>450</v>
      </c>
      <c r="C9" s="67"/>
      <c r="D9" s="68">
        <f>IFERROR(C9/C11,)</f>
        <v>0</v>
      </c>
    </row>
    <row r="10" spans="2:4" ht="25" customHeight="1" x14ac:dyDescent="0.3">
      <c r="B10" s="66" t="s">
        <v>450</v>
      </c>
      <c r="C10" s="67"/>
      <c r="D10" s="68">
        <f>IFERROR(C10/C11,)</f>
        <v>0</v>
      </c>
    </row>
    <row r="11" spans="2:4" ht="25" customHeight="1" x14ac:dyDescent="0.3">
      <c r="B11" s="19" t="s">
        <v>465</v>
      </c>
      <c r="C11" s="69">
        <f>SUM(C6:C10)</f>
        <v>0</v>
      </c>
      <c r="D11" s="70">
        <f>SUM(D6:D10)</f>
        <v>0</v>
      </c>
    </row>
    <row r="12" spans="2:4" ht="25" customHeight="1" x14ac:dyDescent="0.3">
      <c r="B12" s="518"/>
      <c r="C12" s="518"/>
      <c r="D12" s="518"/>
    </row>
    <row r="13" spans="2:4" ht="25" customHeight="1" x14ac:dyDescent="0.3">
      <c r="B13" s="22" t="s">
        <v>850</v>
      </c>
      <c r="C13" s="379" t="s">
        <v>851</v>
      </c>
      <c r="D13" s="381"/>
    </row>
    <row r="14" spans="2:4" ht="25" customHeight="1" x14ac:dyDescent="0.3">
      <c r="B14" s="507" t="s">
        <v>852</v>
      </c>
      <c r="C14" s="508"/>
      <c r="D14" s="509"/>
    </row>
    <row r="15" spans="2:4" ht="25" customHeight="1" x14ac:dyDescent="0.3">
      <c r="B15" s="510" t="s">
        <v>509</v>
      </c>
      <c r="C15" s="511"/>
      <c r="D15" s="511"/>
    </row>
    <row r="16" spans="2:4" ht="25" customHeight="1" x14ac:dyDescent="0.3">
      <c r="B16" s="64" t="s">
        <v>847</v>
      </c>
      <c r="C16" s="64" t="s">
        <v>848</v>
      </c>
      <c r="D16" s="65" t="s">
        <v>1076</v>
      </c>
    </row>
    <row r="17" spans="2:4" ht="25" customHeight="1" x14ac:dyDescent="0.3">
      <c r="B17" s="66" t="s">
        <v>450</v>
      </c>
      <c r="C17" s="67"/>
      <c r="D17" s="68">
        <f>IFERROR(C17/C22,)</f>
        <v>0</v>
      </c>
    </row>
    <row r="18" spans="2:4" ht="25" customHeight="1" x14ac:dyDescent="0.3">
      <c r="B18" s="66" t="s">
        <v>450</v>
      </c>
      <c r="C18" s="67"/>
      <c r="D18" s="68">
        <f>IFERROR(C18/C22,)</f>
        <v>0</v>
      </c>
    </row>
    <row r="19" spans="2:4" ht="25" customHeight="1" x14ac:dyDescent="0.3">
      <c r="B19" s="66" t="s">
        <v>450</v>
      </c>
      <c r="C19" s="67"/>
      <c r="D19" s="68">
        <f>IFERROR(C19/C22,)</f>
        <v>0</v>
      </c>
    </row>
    <row r="20" spans="2:4" ht="25" customHeight="1" x14ac:dyDescent="0.3">
      <c r="B20" s="66" t="s">
        <v>450</v>
      </c>
      <c r="C20" s="67"/>
      <c r="D20" s="68">
        <f>IFERROR(C20/C22,)</f>
        <v>0</v>
      </c>
    </row>
    <row r="21" spans="2:4" ht="25" customHeight="1" x14ac:dyDescent="0.3">
      <c r="B21" s="66" t="s">
        <v>450</v>
      </c>
      <c r="C21" s="67"/>
      <c r="D21" s="68">
        <f>IFERROR(C21/C22,)</f>
        <v>0</v>
      </c>
    </row>
    <row r="22" spans="2:4" ht="25" customHeight="1" x14ac:dyDescent="0.3">
      <c r="B22" s="19" t="s">
        <v>465</v>
      </c>
      <c r="C22" s="69">
        <f>SUM(C17:C21)</f>
        <v>0</v>
      </c>
      <c r="D22" s="70">
        <f>SUM(D17:D21)</f>
        <v>0</v>
      </c>
    </row>
  </sheetData>
  <sheetProtection algorithmName="SHA-512" hashValue="YAbLanpVCpqRWqSrpHtXW6W2+nLBw7RJfH1lbQpu8+x/8M5DhT0+X91t73aoJ8Jvi0hxuWUHaf8C1W8lpJfElw==" saltValue="q20PcvTGQFswpsxsCviEsQ==" spinCount="100000" sheet="1" objects="1" scenarios="1"/>
  <mergeCells count="9">
    <mergeCell ref="C13:D13"/>
    <mergeCell ref="B14:D14"/>
    <mergeCell ref="B15:D15"/>
    <mergeCell ref="A1:A1048576"/>
    <mergeCell ref="B1:D1"/>
    <mergeCell ref="B2:D2"/>
    <mergeCell ref="B3:D3"/>
    <mergeCell ref="B4:D4"/>
    <mergeCell ref="B12:D12"/>
  </mergeCells>
  <phoneticPr fontId="51" type="noConversion"/>
  <dataValidations count="1">
    <dataValidation type="decimal" allowBlank="1" showInputMessage="1" showErrorMessage="1" sqref="C6:C10 C17:C21">
      <formula1>-1E+32</formula1>
      <formula2>1E+33</formula2>
    </dataValidation>
  </dataValidations>
  <pageMargins left="0.69930555555555596" right="0.69930555555555596"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C23"/>
  <sheetViews>
    <sheetView workbookViewId="0">
      <pane ySplit="3" topLeftCell="A4" activePane="bottomLeft" state="frozen"/>
      <selection pane="bottomLeft" activeCell="B2" sqref="B2:C2"/>
    </sheetView>
  </sheetViews>
  <sheetFormatPr defaultColWidth="9" defaultRowHeight="25" customHeight="1" x14ac:dyDescent="0.3"/>
  <cols>
    <col min="1" max="1" width="4" customWidth="1"/>
    <col min="2" max="2" width="47.58203125" style="59" customWidth="1"/>
    <col min="3" max="3" width="38" style="59" customWidth="1"/>
    <col min="4" max="4" width="22.25" customWidth="1"/>
    <col min="5" max="5" width="20.33203125" customWidth="1"/>
    <col min="6" max="6" width="13.33203125" customWidth="1"/>
    <col min="7" max="7" width="12.25" customWidth="1"/>
    <col min="8" max="8" width="13.08203125" customWidth="1"/>
    <col min="9" max="9" width="12.83203125" customWidth="1"/>
  </cols>
  <sheetData>
    <row r="1" spans="2:3" ht="25" customHeight="1" x14ac:dyDescent="0.3">
      <c r="B1" s="519" t="s">
        <v>853</v>
      </c>
      <c r="C1" s="519"/>
    </row>
    <row r="2" spans="2:3" ht="25" customHeight="1" x14ac:dyDescent="0.3">
      <c r="B2" s="520" t="s">
        <v>854</v>
      </c>
      <c r="C2" s="521"/>
    </row>
    <row r="3" spans="2:3" ht="25" customHeight="1" x14ac:dyDescent="0.3">
      <c r="B3" s="60" t="s">
        <v>855</v>
      </c>
      <c r="C3" s="60" t="s">
        <v>856</v>
      </c>
    </row>
    <row r="4" spans="2:3" ht="25" customHeight="1" x14ac:dyDescent="0.3">
      <c r="B4" s="61" t="s">
        <v>857</v>
      </c>
      <c r="C4" s="62" t="s">
        <v>858</v>
      </c>
    </row>
    <row r="5" spans="2:3" ht="25" customHeight="1" x14ac:dyDescent="0.3">
      <c r="B5" s="63" t="s">
        <v>859</v>
      </c>
      <c r="C5" s="7" t="s">
        <v>860</v>
      </c>
    </row>
    <row r="6" spans="2:3" ht="25" customHeight="1" x14ac:dyDescent="0.3">
      <c r="B6" s="63" t="s">
        <v>859</v>
      </c>
      <c r="C6" s="7" t="s">
        <v>861</v>
      </c>
    </row>
    <row r="7" spans="2:3" ht="25" customHeight="1" x14ac:dyDescent="0.3">
      <c r="B7" s="63" t="s">
        <v>862</v>
      </c>
      <c r="C7" s="7" t="s">
        <v>860</v>
      </c>
    </row>
    <row r="8" spans="2:3" ht="25" customHeight="1" x14ac:dyDescent="0.3">
      <c r="B8" s="63" t="s">
        <v>859</v>
      </c>
      <c r="C8" s="7" t="s">
        <v>860</v>
      </c>
    </row>
    <row r="9" spans="2:3" ht="25" customHeight="1" x14ac:dyDescent="0.3">
      <c r="B9" s="61" t="s">
        <v>857</v>
      </c>
      <c r="C9" s="62" t="s">
        <v>858</v>
      </c>
    </row>
    <row r="10" spans="2:3" ht="25" customHeight="1" x14ac:dyDescent="0.3">
      <c r="B10" s="63" t="s">
        <v>859</v>
      </c>
      <c r="C10" s="7" t="s">
        <v>860</v>
      </c>
    </row>
    <row r="11" spans="2:3" ht="25" customHeight="1" x14ac:dyDescent="0.3">
      <c r="B11" s="63" t="s">
        <v>859</v>
      </c>
      <c r="C11" s="7" t="s">
        <v>860</v>
      </c>
    </row>
    <row r="12" spans="2:3" ht="25" customHeight="1" x14ac:dyDescent="0.3">
      <c r="B12" s="63" t="s">
        <v>859</v>
      </c>
      <c r="C12" s="7" t="s">
        <v>860</v>
      </c>
    </row>
    <row r="13" spans="2:3" ht="25" customHeight="1" x14ac:dyDescent="0.3">
      <c r="B13" s="63" t="s">
        <v>859</v>
      </c>
      <c r="C13" s="7" t="s">
        <v>860</v>
      </c>
    </row>
    <row r="14" spans="2:3" ht="25" customHeight="1" x14ac:dyDescent="0.3">
      <c r="B14" s="61" t="s">
        <v>857</v>
      </c>
      <c r="C14" s="62" t="s">
        <v>858</v>
      </c>
    </row>
    <row r="15" spans="2:3" ht="25" customHeight="1" x14ac:dyDescent="0.3">
      <c r="B15" s="63" t="s">
        <v>859</v>
      </c>
      <c r="C15" s="7" t="s">
        <v>860</v>
      </c>
    </row>
    <row r="16" spans="2:3" ht="25" customHeight="1" x14ac:dyDescent="0.3">
      <c r="B16" s="63" t="s">
        <v>859</v>
      </c>
      <c r="C16" s="7" t="s">
        <v>861</v>
      </c>
    </row>
    <row r="17" spans="2:3" ht="25" customHeight="1" x14ac:dyDescent="0.3">
      <c r="B17" s="63" t="s">
        <v>862</v>
      </c>
      <c r="C17" s="7" t="s">
        <v>860</v>
      </c>
    </row>
    <row r="18" spans="2:3" ht="25" customHeight="1" x14ac:dyDescent="0.3">
      <c r="B18" s="63" t="s">
        <v>859</v>
      </c>
      <c r="C18" s="7" t="s">
        <v>860</v>
      </c>
    </row>
    <row r="19" spans="2:3" ht="25" customHeight="1" x14ac:dyDescent="0.3">
      <c r="B19" s="61" t="s">
        <v>857</v>
      </c>
      <c r="C19" s="62" t="s">
        <v>858</v>
      </c>
    </row>
    <row r="20" spans="2:3" ht="25" customHeight="1" x14ac:dyDescent="0.3">
      <c r="B20" s="63" t="s">
        <v>859</v>
      </c>
      <c r="C20" s="7" t="s">
        <v>860</v>
      </c>
    </row>
    <row r="21" spans="2:3" ht="25" customHeight="1" x14ac:dyDescent="0.3">
      <c r="B21" s="63" t="s">
        <v>859</v>
      </c>
      <c r="C21" s="7" t="s">
        <v>860</v>
      </c>
    </row>
    <row r="22" spans="2:3" ht="25" customHeight="1" x14ac:dyDescent="0.3">
      <c r="B22" s="63" t="s">
        <v>859</v>
      </c>
      <c r="C22" s="7" t="s">
        <v>860</v>
      </c>
    </row>
    <row r="23" spans="2:3" ht="25" customHeight="1" x14ac:dyDescent="0.3">
      <c r="B23" s="63" t="s">
        <v>859</v>
      </c>
      <c r="C23" s="7" t="s">
        <v>860</v>
      </c>
    </row>
  </sheetData>
  <sheetProtection algorithmName="SHA-512" hashValue="x/vwEqpAqggX9K24Hs/h3aQwRa6YlRaMXH6pbkD4+agVmN1sYYZG6C6YwPdJcdtTHlDxhGke3GtAv/j5GqowuA==" saltValue="LIeIdKTMGzLzrPPmlj8+fQ==" spinCount="100000" sheet="1" objects="1" scenarios="1"/>
  <mergeCells count="2">
    <mergeCell ref="B1:C1"/>
    <mergeCell ref="B2:C2"/>
  </mergeCells>
  <phoneticPr fontId="51" type="noConversion"/>
  <pageMargins left="0.69930555555555596" right="0.69930555555555596"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N23"/>
  <sheetViews>
    <sheetView zoomScale="85" zoomScaleNormal="85" workbookViewId="0">
      <pane xSplit="1" ySplit="3" topLeftCell="B15" activePane="bottomRight" state="frozen"/>
      <selection pane="topRight"/>
      <selection pane="bottomLeft"/>
      <selection pane="bottomRight" activeCell="F17" sqref="F17"/>
    </sheetView>
  </sheetViews>
  <sheetFormatPr defaultColWidth="9" defaultRowHeight="14" x14ac:dyDescent="0.3"/>
  <cols>
    <col min="1" max="1" width="1.33203125" style="316" customWidth="1"/>
    <col min="2" max="2" width="5.33203125" style="3" customWidth="1"/>
    <col min="3" max="3" width="17.33203125" customWidth="1"/>
    <col min="4" max="4" width="16.25" style="3" customWidth="1"/>
    <col min="5" max="5" width="16.33203125" style="3" customWidth="1"/>
    <col min="6" max="6" width="13.33203125" style="3" customWidth="1"/>
    <col min="7" max="7" width="12.25" style="3" customWidth="1"/>
    <col min="8" max="8" width="10.58203125" style="3" customWidth="1"/>
    <col min="9" max="9" width="14.08203125" style="3" customWidth="1"/>
    <col min="10" max="10" width="14.58203125" style="3" customWidth="1"/>
    <col min="11" max="11" width="11" style="3" customWidth="1"/>
    <col min="12" max="12" width="26.4140625" customWidth="1"/>
    <col min="13" max="13" width="11.58203125" customWidth="1"/>
    <col min="14" max="14" width="13.33203125" customWidth="1"/>
    <col min="15" max="15" width="17.33203125" customWidth="1"/>
    <col min="16" max="16" width="12.83203125" customWidth="1"/>
    <col min="17" max="17" width="11.08203125" customWidth="1"/>
    <col min="18" max="18" width="12.58203125" customWidth="1"/>
    <col min="32" max="32" width="6.08203125" customWidth="1"/>
    <col min="33" max="33" width="5.33203125" hidden="1" customWidth="1"/>
    <col min="34" max="34" width="17.58203125" customWidth="1"/>
  </cols>
  <sheetData>
    <row r="1" spans="1:66" ht="28.5" customHeight="1" x14ac:dyDescent="0.3">
      <c r="B1" s="522" t="s">
        <v>863</v>
      </c>
      <c r="C1" s="523"/>
      <c r="D1" s="523"/>
      <c r="E1" s="523"/>
      <c r="F1" s="523"/>
      <c r="G1" s="523"/>
      <c r="H1" s="523"/>
      <c r="I1" s="523"/>
      <c r="J1" s="523"/>
      <c r="K1" s="523"/>
      <c r="L1" s="53"/>
      <c r="M1" s="53"/>
      <c r="N1" s="53"/>
      <c r="O1" s="53"/>
      <c r="P1" s="53"/>
      <c r="Q1" s="53"/>
      <c r="R1" s="53"/>
    </row>
    <row r="2" spans="1:66" ht="25" customHeight="1" x14ac:dyDescent="0.3">
      <c r="B2" s="524" t="s">
        <v>864</v>
      </c>
      <c r="C2" s="524"/>
      <c r="D2" s="524"/>
      <c r="E2" s="524"/>
      <c r="F2" s="524"/>
      <c r="G2" s="524"/>
      <c r="H2" s="524"/>
      <c r="I2" s="524"/>
      <c r="J2" s="524"/>
      <c r="K2" s="525"/>
      <c r="L2" s="526" t="s">
        <v>865</v>
      </c>
      <c r="M2" s="527"/>
      <c r="N2" s="527"/>
      <c r="O2" s="527"/>
      <c r="P2" s="527"/>
      <c r="Q2" s="527"/>
      <c r="R2" s="528"/>
    </row>
    <row r="3" spans="1:66" s="1" customFormat="1" ht="25" customHeight="1" x14ac:dyDescent="0.3">
      <c r="A3" s="316"/>
      <c r="B3" s="51" t="s">
        <v>340</v>
      </c>
      <c r="C3" s="51" t="s">
        <v>866</v>
      </c>
      <c r="D3" s="33" t="s">
        <v>867</v>
      </c>
      <c r="E3" s="33" t="s">
        <v>868</v>
      </c>
      <c r="F3" s="33" t="s">
        <v>869</v>
      </c>
      <c r="G3" s="33" t="s">
        <v>870</v>
      </c>
      <c r="H3" s="49" t="s">
        <v>871</v>
      </c>
      <c r="I3" s="49" t="s">
        <v>872</v>
      </c>
      <c r="J3" s="54" t="s">
        <v>873</v>
      </c>
      <c r="K3" s="55" t="s">
        <v>874</v>
      </c>
      <c r="L3" s="56" t="s">
        <v>875</v>
      </c>
      <c r="M3" s="57" t="s">
        <v>12</v>
      </c>
      <c r="N3" s="57" t="s">
        <v>13</v>
      </c>
      <c r="O3" s="57" t="s">
        <v>876</v>
      </c>
      <c r="P3" s="57" t="s">
        <v>877</v>
      </c>
      <c r="Q3" s="57" t="s">
        <v>878</v>
      </c>
      <c r="R3" s="57" t="s">
        <v>879</v>
      </c>
    </row>
    <row r="4" spans="1:66" s="2" customFormat="1" ht="25" customHeight="1" x14ac:dyDescent="0.3">
      <c r="A4" s="316"/>
      <c r="B4" s="22">
        <v>1</v>
      </c>
      <c r="C4" s="7"/>
      <c r="D4" s="30"/>
      <c r="E4" s="28"/>
      <c r="F4" s="50"/>
      <c r="G4" s="293"/>
      <c r="H4" s="28" t="s">
        <v>880</v>
      </c>
      <c r="I4" s="28" t="s">
        <v>880</v>
      </c>
      <c r="J4" s="46" t="s">
        <v>880</v>
      </c>
      <c r="K4" s="46" t="s">
        <v>544</v>
      </c>
      <c r="L4" s="295"/>
      <c r="M4" s="28" t="s">
        <v>14</v>
      </c>
      <c r="N4" s="28"/>
      <c r="O4" s="50"/>
      <c r="P4" s="30"/>
      <c r="Q4" s="28"/>
      <c r="R4" s="28"/>
    </row>
    <row r="5" spans="1:66" ht="25" customHeight="1" x14ac:dyDescent="0.3">
      <c r="B5" s="22">
        <v>2</v>
      </c>
      <c r="C5" s="7"/>
      <c r="D5" s="32"/>
      <c r="E5" s="29"/>
      <c r="F5" s="52"/>
      <c r="G5" s="294"/>
      <c r="H5" s="28" t="s">
        <v>880</v>
      </c>
      <c r="I5" s="28" t="s">
        <v>880</v>
      </c>
      <c r="J5" s="46" t="s">
        <v>880</v>
      </c>
      <c r="K5" s="46" t="s">
        <v>544</v>
      </c>
      <c r="L5" s="296"/>
      <c r="M5" s="28" t="s">
        <v>14</v>
      </c>
      <c r="N5" s="29"/>
      <c r="O5" s="52"/>
      <c r="P5" s="32"/>
      <c r="Q5" s="29"/>
      <c r="R5" s="29"/>
      <c r="AH5" s="19" t="s">
        <v>14</v>
      </c>
    </row>
    <row r="6" spans="1:66" ht="25" customHeight="1" x14ac:dyDescent="0.3">
      <c r="B6" s="22">
        <v>3</v>
      </c>
      <c r="C6" s="7"/>
      <c r="D6" s="32"/>
      <c r="E6" s="29"/>
      <c r="F6" s="52"/>
      <c r="G6" s="294"/>
      <c r="H6" s="28" t="s">
        <v>880</v>
      </c>
      <c r="I6" s="28" t="s">
        <v>880</v>
      </c>
      <c r="J6" s="46" t="s">
        <v>880</v>
      </c>
      <c r="K6" s="46" t="s">
        <v>544</v>
      </c>
      <c r="L6" s="296"/>
      <c r="M6" s="28" t="s">
        <v>14</v>
      </c>
      <c r="N6" s="29"/>
      <c r="O6" s="52"/>
      <c r="P6" s="32"/>
      <c r="Q6" s="29"/>
      <c r="R6" s="29"/>
      <c r="AH6" s="19" t="s">
        <v>17</v>
      </c>
    </row>
    <row r="7" spans="1:66" ht="25" customHeight="1" x14ac:dyDescent="0.3">
      <c r="B7" s="22">
        <v>4</v>
      </c>
      <c r="C7" s="7"/>
      <c r="D7" s="32"/>
      <c r="E7" s="29"/>
      <c r="F7" s="52"/>
      <c r="G7" s="294"/>
      <c r="H7" s="28" t="s">
        <v>880</v>
      </c>
      <c r="I7" s="28" t="s">
        <v>880</v>
      </c>
      <c r="J7" s="46" t="s">
        <v>880</v>
      </c>
      <c r="K7" s="46" t="s">
        <v>544</v>
      </c>
      <c r="L7" s="296"/>
      <c r="M7" s="28" t="s">
        <v>14</v>
      </c>
      <c r="N7" s="29"/>
      <c r="O7" s="52"/>
      <c r="P7" s="32"/>
      <c r="Q7" s="29"/>
      <c r="R7" s="29"/>
      <c r="AH7" s="19" t="s">
        <v>19</v>
      </c>
    </row>
    <row r="8" spans="1:66" ht="25" customHeight="1" x14ac:dyDescent="0.3">
      <c r="B8" s="22">
        <v>5</v>
      </c>
      <c r="C8" s="7"/>
      <c r="D8" s="32"/>
      <c r="E8" s="29"/>
      <c r="F8" s="52"/>
      <c r="G8" s="294"/>
      <c r="H8" s="28" t="s">
        <v>880</v>
      </c>
      <c r="I8" s="28" t="s">
        <v>880</v>
      </c>
      <c r="J8" s="46" t="s">
        <v>880</v>
      </c>
      <c r="K8" s="46" t="s">
        <v>544</v>
      </c>
      <c r="L8" s="296"/>
      <c r="M8" s="28" t="s">
        <v>14</v>
      </c>
      <c r="N8" s="29"/>
      <c r="O8" s="52"/>
      <c r="P8" s="32"/>
      <c r="Q8" s="29"/>
      <c r="R8" s="29"/>
      <c r="AH8" s="19" t="s">
        <v>21</v>
      </c>
    </row>
    <row r="9" spans="1:66" s="2" customFormat="1" ht="25" customHeight="1" x14ac:dyDescent="0.3">
      <c r="A9" s="316"/>
      <c r="B9" s="22">
        <v>6</v>
      </c>
      <c r="C9" s="7"/>
      <c r="D9" s="30"/>
      <c r="E9" s="28"/>
      <c r="F9" s="50"/>
      <c r="G9" s="293"/>
      <c r="H9" s="28" t="s">
        <v>880</v>
      </c>
      <c r="I9" s="28" t="s">
        <v>880</v>
      </c>
      <c r="J9" s="46" t="s">
        <v>880</v>
      </c>
      <c r="K9" s="46" t="s">
        <v>544</v>
      </c>
      <c r="L9" s="295"/>
      <c r="M9" s="28" t="s">
        <v>14</v>
      </c>
      <c r="N9" s="28"/>
      <c r="O9" s="50"/>
      <c r="P9" s="30"/>
      <c r="Q9" s="28"/>
      <c r="R9" s="28"/>
      <c r="BJ9" s="16" t="s">
        <v>544</v>
      </c>
      <c r="BK9" s="16" t="s">
        <v>880</v>
      </c>
      <c r="BL9" s="16" t="s">
        <v>880</v>
      </c>
      <c r="BM9" s="16" t="s">
        <v>880</v>
      </c>
      <c r="BN9" s="58" t="s">
        <v>544</v>
      </c>
    </row>
    <row r="10" spans="1:66" ht="25" customHeight="1" x14ac:dyDescent="0.3">
      <c r="B10" s="22">
        <v>7</v>
      </c>
      <c r="C10" s="7"/>
      <c r="D10" s="32"/>
      <c r="E10" s="29"/>
      <c r="F10" s="52"/>
      <c r="G10" s="294"/>
      <c r="H10" s="28" t="s">
        <v>880</v>
      </c>
      <c r="I10" s="28" t="s">
        <v>880</v>
      </c>
      <c r="J10" s="46" t="s">
        <v>880</v>
      </c>
      <c r="K10" s="46" t="s">
        <v>544</v>
      </c>
      <c r="L10" s="296"/>
      <c r="M10" s="28" t="s">
        <v>14</v>
      </c>
      <c r="N10" s="29"/>
      <c r="O10" s="52"/>
      <c r="P10" s="32"/>
      <c r="Q10" s="29"/>
      <c r="R10" s="29"/>
      <c r="BK10" s="19" t="s">
        <v>546</v>
      </c>
      <c r="BL10" s="19" t="s">
        <v>881</v>
      </c>
      <c r="BM10" s="19" t="s">
        <v>881</v>
      </c>
      <c r="BN10" s="19" t="s">
        <v>546</v>
      </c>
    </row>
    <row r="11" spans="1:66" ht="25" customHeight="1" x14ac:dyDescent="0.3">
      <c r="B11" s="22">
        <v>8</v>
      </c>
      <c r="C11" s="7"/>
      <c r="D11" s="32"/>
      <c r="E11" s="29"/>
      <c r="F11" s="52"/>
      <c r="G11" s="294"/>
      <c r="H11" s="28" t="s">
        <v>880</v>
      </c>
      <c r="I11" s="28" t="s">
        <v>880</v>
      </c>
      <c r="J11" s="46" t="s">
        <v>880</v>
      </c>
      <c r="K11" s="46" t="s">
        <v>544</v>
      </c>
      <c r="L11" s="296"/>
      <c r="M11" s="28" t="s">
        <v>14</v>
      </c>
      <c r="N11" s="29"/>
      <c r="O11" s="52"/>
      <c r="P11" s="32"/>
      <c r="Q11" s="29"/>
      <c r="R11" s="29"/>
    </row>
    <row r="12" spans="1:66" ht="25" customHeight="1" x14ac:dyDescent="0.3">
      <c r="B12" s="22">
        <v>9</v>
      </c>
      <c r="C12" s="7"/>
      <c r="D12" s="32"/>
      <c r="E12" s="29"/>
      <c r="F12" s="52"/>
      <c r="G12" s="294"/>
      <c r="H12" s="28" t="s">
        <v>880</v>
      </c>
      <c r="I12" s="28" t="s">
        <v>880</v>
      </c>
      <c r="J12" s="46" t="s">
        <v>880</v>
      </c>
      <c r="K12" s="46" t="s">
        <v>544</v>
      </c>
      <c r="L12" s="296"/>
      <c r="M12" s="28" t="s">
        <v>14</v>
      </c>
      <c r="N12" s="29"/>
      <c r="O12" s="52"/>
      <c r="P12" s="32"/>
      <c r="Q12" s="29"/>
      <c r="R12" s="29"/>
    </row>
    <row r="13" spans="1:66" ht="25" customHeight="1" x14ac:dyDescent="0.3">
      <c r="B13" s="22">
        <v>10</v>
      </c>
      <c r="C13" s="7"/>
      <c r="D13" s="32"/>
      <c r="E13" s="29"/>
      <c r="F13" s="52"/>
      <c r="G13" s="294"/>
      <c r="H13" s="28" t="s">
        <v>880</v>
      </c>
      <c r="I13" s="28" t="s">
        <v>880</v>
      </c>
      <c r="J13" s="46" t="s">
        <v>880</v>
      </c>
      <c r="K13" s="46" t="s">
        <v>544</v>
      </c>
      <c r="L13" s="296"/>
      <c r="M13" s="28" t="s">
        <v>14</v>
      </c>
      <c r="N13" s="29"/>
      <c r="O13" s="52"/>
      <c r="P13" s="32"/>
      <c r="Q13" s="29"/>
      <c r="R13" s="29"/>
    </row>
    <row r="14" spans="1:66" ht="25" customHeight="1" x14ac:dyDescent="0.3">
      <c r="B14" s="19">
        <v>11</v>
      </c>
      <c r="C14" s="7"/>
      <c r="D14" s="32"/>
      <c r="E14" s="29"/>
      <c r="F14" s="52"/>
      <c r="G14" s="294"/>
      <c r="H14" s="28" t="s">
        <v>880</v>
      </c>
      <c r="I14" s="28" t="s">
        <v>880</v>
      </c>
      <c r="J14" s="46" t="s">
        <v>880</v>
      </c>
      <c r="K14" s="46" t="s">
        <v>544</v>
      </c>
      <c r="L14" s="296"/>
      <c r="M14" s="28" t="s">
        <v>14</v>
      </c>
      <c r="N14" s="29"/>
      <c r="O14" s="52"/>
      <c r="P14" s="32"/>
      <c r="Q14" s="29"/>
      <c r="R14" s="29"/>
    </row>
    <row r="15" spans="1:66" ht="25" customHeight="1" x14ac:dyDescent="0.3">
      <c r="B15" s="22">
        <v>12</v>
      </c>
      <c r="C15" s="7"/>
      <c r="D15" s="32"/>
      <c r="E15" s="29"/>
      <c r="F15" s="52"/>
      <c r="G15" s="294"/>
      <c r="H15" s="28" t="s">
        <v>880</v>
      </c>
      <c r="I15" s="28" t="s">
        <v>880</v>
      </c>
      <c r="J15" s="46" t="s">
        <v>880</v>
      </c>
      <c r="K15" s="46" t="s">
        <v>544</v>
      </c>
      <c r="L15" s="297"/>
      <c r="M15" s="28" t="s">
        <v>14</v>
      </c>
      <c r="N15" s="29"/>
      <c r="O15" s="52"/>
      <c r="P15" s="32"/>
      <c r="Q15" s="29"/>
      <c r="R15" s="29"/>
    </row>
    <row r="16" spans="1:66" ht="25" customHeight="1" x14ac:dyDescent="0.3">
      <c r="B16" s="22">
        <v>13</v>
      </c>
      <c r="C16" s="7"/>
      <c r="D16" s="32"/>
      <c r="E16" s="29"/>
      <c r="F16" s="52"/>
      <c r="G16" s="294"/>
      <c r="H16" s="28" t="s">
        <v>880</v>
      </c>
      <c r="I16" s="28" t="s">
        <v>880</v>
      </c>
      <c r="J16" s="46" t="s">
        <v>880</v>
      </c>
      <c r="K16" s="46" t="s">
        <v>544</v>
      </c>
      <c r="L16" s="296"/>
      <c r="M16" s="28" t="s">
        <v>14</v>
      </c>
      <c r="N16" s="29"/>
      <c r="O16" s="52"/>
      <c r="P16" s="32"/>
      <c r="Q16" s="29"/>
      <c r="R16" s="29"/>
    </row>
    <row r="17" spans="2:18" ht="25" customHeight="1" x14ac:dyDescent="0.3">
      <c r="B17" s="22">
        <v>14</v>
      </c>
      <c r="C17" s="7"/>
      <c r="D17" s="32"/>
      <c r="E17" s="29"/>
      <c r="F17" s="52"/>
      <c r="G17" s="294"/>
      <c r="H17" s="28" t="s">
        <v>880</v>
      </c>
      <c r="I17" s="28" t="s">
        <v>880</v>
      </c>
      <c r="J17" s="46" t="s">
        <v>880</v>
      </c>
      <c r="K17" s="46" t="s">
        <v>544</v>
      </c>
      <c r="L17" s="296"/>
      <c r="M17" s="28" t="s">
        <v>14</v>
      </c>
      <c r="N17" s="29"/>
      <c r="O17" s="52"/>
      <c r="P17" s="32"/>
      <c r="Q17" s="29"/>
      <c r="R17" s="29"/>
    </row>
    <row r="18" spans="2:18" ht="25" customHeight="1" x14ac:dyDescent="0.3">
      <c r="B18" s="22">
        <v>15</v>
      </c>
      <c r="C18" s="7"/>
      <c r="D18" s="32"/>
      <c r="E18" s="29"/>
      <c r="F18" s="52"/>
      <c r="G18" s="294"/>
      <c r="H18" s="28" t="s">
        <v>880</v>
      </c>
      <c r="I18" s="28" t="s">
        <v>880</v>
      </c>
      <c r="J18" s="46" t="s">
        <v>880</v>
      </c>
      <c r="K18" s="46" t="s">
        <v>544</v>
      </c>
      <c r="L18" s="296"/>
      <c r="M18" s="28" t="s">
        <v>14</v>
      </c>
      <c r="N18" s="29"/>
      <c r="O18" s="52"/>
      <c r="P18" s="32"/>
      <c r="Q18" s="29"/>
      <c r="R18" s="29"/>
    </row>
    <row r="19" spans="2:18" ht="25" customHeight="1" x14ac:dyDescent="0.3">
      <c r="B19" s="22">
        <v>16</v>
      </c>
      <c r="C19" s="7"/>
      <c r="D19" s="32"/>
      <c r="E19" s="29"/>
      <c r="F19" s="52"/>
      <c r="G19" s="294"/>
      <c r="H19" s="28" t="s">
        <v>880</v>
      </c>
      <c r="I19" s="28" t="s">
        <v>880</v>
      </c>
      <c r="J19" s="46" t="s">
        <v>880</v>
      </c>
      <c r="K19" s="46" t="s">
        <v>544</v>
      </c>
      <c r="L19" s="296"/>
      <c r="M19" s="28" t="s">
        <v>14</v>
      </c>
      <c r="N19" s="29"/>
      <c r="O19" s="52"/>
      <c r="P19" s="32"/>
      <c r="Q19" s="29"/>
      <c r="R19" s="29"/>
    </row>
    <row r="20" spans="2:18" ht="25" customHeight="1" x14ac:dyDescent="0.3">
      <c r="B20" s="22">
        <v>17</v>
      </c>
      <c r="C20" s="7"/>
      <c r="D20" s="32"/>
      <c r="E20" s="29"/>
      <c r="F20" s="52"/>
      <c r="G20" s="294"/>
      <c r="H20" s="28" t="s">
        <v>880</v>
      </c>
      <c r="I20" s="28" t="s">
        <v>880</v>
      </c>
      <c r="J20" s="46" t="s">
        <v>880</v>
      </c>
      <c r="K20" s="46" t="s">
        <v>544</v>
      </c>
      <c r="L20" s="296"/>
      <c r="M20" s="28" t="s">
        <v>14</v>
      </c>
      <c r="N20" s="29"/>
      <c r="O20" s="52"/>
      <c r="P20" s="32"/>
      <c r="Q20" s="29"/>
      <c r="R20" s="29"/>
    </row>
    <row r="21" spans="2:18" ht="25" customHeight="1" x14ac:dyDescent="0.3">
      <c r="B21" s="22">
        <v>18</v>
      </c>
      <c r="C21" s="7"/>
      <c r="D21" s="32"/>
      <c r="E21" s="29"/>
      <c r="F21" s="52"/>
      <c r="G21" s="294"/>
      <c r="H21" s="28" t="s">
        <v>880</v>
      </c>
      <c r="I21" s="28" t="s">
        <v>880</v>
      </c>
      <c r="J21" s="46" t="s">
        <v>880</v>
      </c>
      <c r="K21" s="46" t="s">
        <v>544</v>
      </c>
      <c r="L21" s="296"/>
      <c r="M21" s="28" t="s">
        <v>14</v>
      </c>
      <c r="N21" s="29"/>
      <c r="O21" s="52"/>
      <c r="P21" s="32"/>
      <c r="Q21" s="29"/>
      <c r="R21" s="29"/>
    </row>
    <row r="22" spans="2:18" ht="25" customHeight="1" x14ac:dyDescent="0.3">
      <c r="B22" s="22">
        <v>19</v>
      </c>
      <c r="C22" s="7"/>
      <c r="D22" s="32"/>
      <c r="E22" s="29"/>
      <c r="F22" s="52"/>
      <c r="G22" s="294"/>
      <c r="H22" s="28" t="s">
        <v>880</v>
      </c>
      <c r="I22" s="28" t="s">
        <v>880</v>
      </c>
      <c r="J22" s="46" t="s">
        <v>880</v>
      </c>
      <c r="K22" s="46" t="s">
        <v>544</v>
      </c>
      <c r="L22" s="296"/>
      <c r="M22" s="28" t="s">
        <v>14</v>
      </c>
      <c r="N22" s="29"/>
      <c r="O22" s="52"/>
      <c r="P22" s="32"/>
      <c r="Q22" s="29"/>
      <c r="R22" s="29"/>
    </row>
    <row r="23" spans="2:18" ht="25" customHeight="1" x14ac:dyDescent="0.3">
      <c r="B23" s="22">
        <v>20</v>
      </c>
      <c r="C23" s="7"/>
      <c r="D23" s="32"/>
      <c r="E23" s="29"/>
      <c r="F23" s="52"/>
      <c r="G23" s="294"/>
      <c r="H23" s="28" t="s">
        <v>880</v>
      </c>
      <c r="I23" s="28" t="s">
        <v>880</v>
      </c>
      <c r="J23" s="46" t="s">
        <v>880</v>
      </c>
      <c r="K23" s="46" t="s">
        <v>544</v>
      </c>
      <c r="L23" s="296"/>
      <c r="M23" s="28" t="s">
        <v>14</v>
      </c>
      <c r="N23" s="29"/>
      <c r="O23" s="52"/>
      <c r="P23" s="32"/>
      <c r="Q23" s="29"/>
      <c r="R23" s="29"/>
    </row>
  </sheetData>
  <sheetProtection algorithmName="SHA-512" hashValue="J0k2LpAAb9zwTYjFa5IxSww4aQ7Pzn1yqV8kij6mvKxcoDkuY0QyoHcNRlxKVxh1AfwhOPwdnGHijWHBidsVUg==" saltValue="sPtqNlQ2LZWcy+jnl73vYQ==" spinCount="100000" sheet="1" objects="1" scenarios="1"/>
  <mergeCells count="4">
    <mergeCell ref="B1:K1"/>
    <mergeCell ref="B2:K2"/>
    <mergeCell ref="L2:R2"/>
    <mergeCell ref="A1:A1048576"/>
  </mergeCells>
  <phoneticPr fontId="51" type="noConversion"/>
  <dataValidations count="8">
    <dataValidation type="decimal" allowBlank="1" showInputMessage="1" showErrorMessage="1" sqref="F4:F23">
      <formula1>-10000000000</formula1>
      <formula2>10000000000</formula2>
    </dataValidation>
    <dataValidation type="decimal" operator="lessThanOrEqual" allowBlank="1" showInputMessage="1" showErrorMessage="1" sqref="G4:G23">
      <formula1>100</formula1>
    </dataValidation>
    <dataValidation type="list" allowBlank="1" showInputMessage="1" showErrorMessage="1" sqref="H4:H23">
      <formula1>$BK$9:$BK$10</formula1>
    </dataValidation>
    <dataValidation type="list" allowBlank="1" showInputMessage="1" showErrorMessage="1" sqref="I4:I23">
      <formula1>$BL$9:$BL$10</formula1>
    </dataValidation>
    <dataValidation type="list" allowBlank="1" showInputMessage="1" showErrorMessage="1" sqref="J4:J23">
      <formula1>$BM$9:$BM$10</formula1>
    </dataValidation>
    <dataValidation type="list" allowBlank="1" showInputMessage="1" showErrorMessage="1" sqref="K4:K23">
      <formula1>$BN$9:$BN$10</formula1>
    </dataValidation>
    <dataValidation type="list" allowBlank="1" showInputMessage="1" showErrorMessage="1" sqref="M4:M23">
      <formula1>$AH$5:$AH$8</formula1>
    </dataValidation>
    <dataValidation type="decimal" allowBlank="1" showInputMessage="1" showErrorMessage="1" sqref="O4:O23">
      <formula1>-10000000000000</formula1>
      <formula2>100000000000000</formula2>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17"/>
  <sheetViews>
    <sheetView workbookViewId="0">
      <selection activeCell="D16" sqref="D16"/>
    </sheetView>
  </sheetViews>
  <sheetFormatPr defaultColWidth="9" defaultRowHeight="14" x14ac:dyDescent="0.3"/>
  <cols>
    <col min="1" max="1" width="3.58203125" style="316" customWidth="1"/>
    <col min="3" max="3" width="11.33203125" customWidth="1"/>
    <col min="4" max="4" width="54.83203125" customWidth="1"/>
    <col min="5" max="5" width="31.58203125" customWidth="1"/>
    <col min="22" max="22" width="7.83203125" customWidth="1"/>
    <col min="23" max="23" width="11.25" hidden="1" customWidth="1"/>
    <col min="24" max="24" width="11.58203125" hidden="1" customWidth="1"/>
    <col min="25" max="26" width="11.5" hidden="1" customWidth="1"/>
    <col min="27" max="27" width="9" hidden="1" customWidth="1"/>
    <col min="28" max="28" width="10.08203125" hidden="1" customWidth="1"/>
    <col min="29" max="29" width="9" hidden="1" customWidth="1"/>
    <col min="30" max="30" width="78.83203125" hidden="1" customWidth="1"/>
  </cols>
  <sheetData>
    <row r="1" spans="2:30" ht="25" customHeight="1" x14ac:dyDescent="0.3">
      <c r="B1" s="340" t="s">
        <v>339</v>
      </c>
      <c r="C1" s="341"/>
      <c r="D1" s="341"/>
      <c r="E1" s="342"/>
    </row>
    <row r="2" spans="2:30" ht="25" customHeight="1" x14ac:dyDescent="0.3">
      <c r="B2" s="251" t="s">
        <v>340</v>
      </c>
      <c r="C2" s="343" t="s">
        <v>341</v>
      </c>
      <c r="D2" s="343"/>
      <c r="E2" s="6" t="s">
        <v>3</v>
      </c>
    </row>
    <row r="3" spans="2:30" ht="25" customHeight="1" x14ac:dyDescent="0.3">
      <c r="B3" s="200" t="s">
        <v>342</v>
      </c>
      <c r="C3" s="344" t="s">
        <v>343</v>
      </c>
      <c r="D3" s="345"/>
      <c r="E3" s="252"/>
    </row>
    <row r="4" spans="2:30" ht="25" customHeight="1" x14ac:dyDescent="0.3">
      <c r="B4" s="202"/>
      <c r="C4" s="346"/>
      <c r="D4" s="347"/>
      <c r="E4" s="253" t="s">
        <v>5</v>
      </c>
    </row>
    <row r="5" spans="2:30" ht="25" customHeight="1" x14ac:dyDescent="0.3">
      <c r="B5" s="202" t="s">
        <v>344</v>
      </c>
      <c r="C5" s="338" t="s">
        <v>345</v>
      </c>
      <c r="D5" s="339"/>
      <c r="E5" s="252"/>
      <c r="W5" t="s">
        <v>346</v>
      </c>
      <c r="X5" t="s">
        <v>347</v>
      </c>
      <c r="Y5" t="s">
        <v>348</v>
      </c>
      <c r="Z5" t="s">
        <v>349</v>
      </c>
    </row>
    <row r="6" spans="2:30" ht="25" customHeight="1" x14ac:dyDescent="0.3">
      <c r="B6" s="331"/>
      <c r="C6" s="254" t="s">
        <v>350</v>
      </c>
      <c r="D6" s="255"/>
      <c r="E6" s="253" t="s">
        <v>351</v>
      </c>
      <c r="W6" s="19">
        <v>0</v>
      </c>
      <c r="X6" s="19">
        <v>0</v>
      </c>
      <c r="Y6" s="19">
        <v>0</v>
      </c>
      <c r="Z6" s="19">
        <v>0</v>
      </c>
      <c r="AB6" s="219" t="s">
        <v>352</v>
      </c>
      <c r="AD6" s="201" t="s">
        <v>353</v>
      </c>
    </row>
    <row r="7" spans="2:30" ht="25" customHeight="1" x14ac:dyDescent="0.3">
      <c r="B7" s="332"/>
      <c r="C7" s="254" t="s">
        <v>354</v>
      </c>
      <c r="D7" s="255"/>
      <c r="E7" s="253" t="s">
        <v>351</v>
      </c>
      <c r="W7" s="19">
        <v>10</v>
      </c>
      <c r="X7" s="19">
        <v>10</v>
      </c>
      <c r="Y7" s="19">
        <v>10</v>
      </c>
      <c r="Z7" s="19">
        <v>10</v>
      </c>
      <c r="AB7" s="219" t="s">
        <v>355</v>
      </c>
      <c r="AD7" s="259" t="s">
        <v>356</v>
      </c>
    </row>
    <row r="8" spans="2:30" ht="25" customHeight="1" x14ac:dyDescent="0.3">
      <c r="B8" s="332"/>
      <c r="C8" s="254" t="s">
        <v>357</v>
      </c>
      <c r="D8" s="255"/>
      <c r="E8" s="253" t="s">
        <v>351</v>
      </c>
      <c r="W8" s="19">
        <v>20</v>
      </c>
      <c r="X8" s="19">
        <v>20</v>
      </c>
      <c r="Y8" s="19">
        <v>20</v>
      </c>
      <c r="Z8" s="19">
        <v>20</v>
      </c>
      <c r="AB8" s="219" t="s">
        <v>358</v>
      </c>
      <c r="AD8" s="259" t="s">
        <v>359</v>
      </c>
    </row>
    <row r="9" spans="2:30" ht="25" customHeight="1" x14ac:dyDescent="0.3">
      <c r="B9" s="333"/>
      <c r="C9" s="256" t="s">
        <v>349</v>
      </c>
      <c r="D9" s="257"/>
      <c r="E9" s="253" t="s">
        <v>351</v>
      </c>
      <c r="W9" s="19">
        <v>30</v>
      </c>
      <c r="X9" s="19">
        <v>30</v>
      </c>
      <c r="Y9" s="19">
        <v>30</v>
      </c>
      <c r="Z9" s="19">
        <v>30</v>
      </c>
      <c r="AB9" s="219" t="s">
        <v>360</v>
      </c>
      <c r="AD9" s="259" t="s">
        <v>361</v>
      </c>
    </row>
    <row r="10" spans="2:30" ht="25" customHeight="1" x14ac:dyDescent="0.3">
      <c r="B10" s="202" t="s">
        <v>362</v>
      </c>
      <c r="C10" s="334" t="s">
        <v>363</v>
      </c>
      <c r="D10" s="335"/>
      <c r="E10" s="258"/>
      <c r="W10" s="19">
        <v>40</v>
      </c>
      <c r="X10" s="19">
        <v>40</v>
      </c>
      <c r="Y10" s="19">
        <v>40</v>
      </c>
      <c r="Z10" s="19">
        <v>40</v>
      </c>
      <c r="AB10" s="198"/>
      <c r="AD10" s="221"/>
    </row>
    <row r="11" spans="2:30" ht="25" customHeight="1" x14ac:dyDescent="0.3">
      <c r="B11" s="202"/>
      <c r="C11" s="336"/>
      <c r="D11" s="337"/>
      <c r="E11" s="253" t="s">
        <v>5</v>
      </c>
      <c r="W11" s="19">
        <v>50</v>
      </c>
      <c r="X11" s="19">
        <v>50</v>
      </c>
      <c r="Y11" s="19">
        <v>50</v>
      </c>
      <c r="Z11" s="19">
        <v>50</v>
      </c>
      <c r="AB11" s="219" t="s">
        <v>364</v>
      </c>
      <c r="AD11" s="260" t="s">
        <v>365</v>
      </c>
    </row>
    <row r="12" spans="2:30" ht="25" customHeight="1" x14ac:dyDescent="0.3">
      <c r="B12" s="202" t="s">
        <v>366</v>
      </c>
      <c r="C12" s="338" t="s">
        <v>367</v>
      </c>
      <c r="D12" s="339"/>
      <c r="E12" s="253"/>
      <c r="W12" s="19">
        <v>60</v>
      </c>
      <c r="X12" s="19">
        <v>60</v>
      </c>
      <c r="Y12" s="19">
        <v>60</v>
      </c>
      <c r="Z12" s="19">
        <v>60</v>
      </c>
      <c r="AB12" s="219" t="s">
        <v>368</v>
      </c>
      <c r="AD12" s="208" t="s">
        <v>369</v>
      </c>
    </row>
    <row r="13" spans="2:30" ht="25" customHeight="1" x14ac:dyDescent="0.3">
      <c r="B13" s="202"/>
      <c r="C13" s="329"/>
      <c r="D13" s="330"/>
      <c r="E13" s="253" t="s">
        <v>5</v>
      </c>
      <c r="W13" s="19">
        <v>70</v>
      </c>
      <c r="X13" s="19">
        <v>70</v>
      </c>
      <c r="Y13" s="19">
        <v>70</v>
      </c>
      <c r="Z13" s="19">
        <v>70</v>
      </c>
      <c r="AB13" s="219" t="s">
        <v>370</v>
      </c>
      <c r="AD13" s="260" t="s">
        <v>371</v>
      </c>
    </row>
    <row r="14" spans="2:30" ht="25" customHeight="1" x14ac:dyDescent="0.3">
      <c r="B14" s="202" t="s">
        <v>372</v>
      </c>
      <c r="C14" s="338" t="s">
        <v>373</v>
      </c>
      <c r="D14" s="339"/>
      <c r="E14" s="253"/>
      <c r="W14" s="19">
        <v>80</v>
      </c>
      <c r="X14" s="19">
        <v>80</v>
      </c>
      <c r="Y14" s="19">
        <v>80</v>
      </c>
      <c r="Z14" s="19">
        <v>80</v>
      </c>
      <c r="AB14" s="219" t="s">
        <v>374</v>
      </c>
      <c r="AD14" s="208" t="s">
        <v>375</v>
      </c>
    </row>
    <row r="15" spans="2:30" ht="25" customHeight="1" x14ac:dyDescent="0.3">
      <c r="B15" s="202"/>
      <c r="C15" s="329"/>
      <c r="D15" s="330"/>
      <c r="E15" s="253" t="s">
        <v>5</v>
      </c>
      <c r="W15" s="223">
        <v>90</v>
      </c>
      <c r="X15" s="223">
        <v>90</v>
      </c>
      <c r="Y15" s="223">
        <v>90</v>
      </c>
      <c r="Z15" s="223">
        <v>90</v>
      </c>
    </row>
    <row r="16" spans="2:30" ht="25" customHeight="1" x14ac:dyDescent="0.3">
      <c r="W16" s="223">
        <v>100</v>
      </c>
      <c r="X16" s="223">
        <v>100</v>
      </c>
      <c r="Y16" s="223">
        <v>100</v>
      </c>
      <c r="Z16" s="223">
        <v>100</v>
      </c>
    </row>
    <row r="17" ht="24" customHeight="1" x14ac:dyDescent="0.3"/>
  </sheetData>
  <sheetProtection algorithmName="SHA-512" hashValue="2upy+t+mwI0uhl8V9+vbTb+OxSiR2EWMEkdAlGF8sV/43DMSnFrTX8yHh/wxnBbuT6P4cM+ttq3sGRHzDQ6fjg==" saltValue="j3kamTogV385NE86YIZNgw==" spinCount="100000" sheet="1" objects="1" scenarios="1"/>
  <protectedRanges>
    <protectedRange sqref="C4" name="区域1" securityDescriptor=""/>
  </protectedRanges>
  <mergeCells count="13">
    <mergeCell ref="C15:D15"/>
    <mergeCell ref="A1:A1048576"/>
    <mergeCell ref="B6:B9"/>
    <mergeCell ref="C10:D10"/>
    <mergeCell ref="C11:D11"/>
    <mergeCell ref="C12:D12"/>
    <mergeCell ref="C13:D13"/>
    <mergeCell ref="C14:D14"/>
    <mergeCell ref="B1:E1"/>
    <mergeCell ref="C2:D2"/>
    <mergeCell ref="C3:D3"/>
    <mergeCell ref="C4:D4"/>
    <mergeCell ref="C5:D5"/>
  </mergeCells>
  <phoneticPr fontId="51" type="noConversion"/>
  <dataValidations count="8">
    <dataValidation type="list" allowBlank="1" showInputMessage="1" showErrorMessage="1" sqref="C4:D4">
      <formula1>$AB$6:$AB$9</formula1>
    </dataValidation>
    <dataValidation type="list" allowBlank="1" showInputMessage="1" showErrorMessage="1" sqref="D6">
      <formula1>$W$6:$W$16</formula1>
    </dataValidation>
    <dataValidation type="list" allowBlank="1" showInputMessage="1" showErrorMessage="1" sqref="D7">
      <formula1>$X$6:$X$16</formula1>
    </dataValidation>
    <dataValidation type="list" allowBlank="1" showInputMessage="1" showErrorMessage="1" sqref="D8">
      <formula1>$Y$6:$Y$16</formula1>
    </dataValidation>
    <dataValidation type="list" allowBlank="1" showInputMessage="1" showErrorMessage="1" sqref="D9">
      <formula1>$Z$6:$Z$16</formula1>
    </dataValidation>
    <dataValidation type="list" allowBlank="1" showInputMessage="1" showErrorMessage="1" sqref="C11:D11">
      <formula1>$AB$11:$AB$14</formula1>
    </dataValidation>
    <dataValidation type="list" allowBlank="1" showInputMessage="1" showErrorMessage="1" sqref="C13:D13">
      <formula1>$AD$6:$AD$9</formula1>
    </dataValidation>
    <dataValidation type="list" allowBlank="1" showInputMessage="1" showErrorMessage="1" sqref="C15:D15">
      <formula1>$AD$11:$AD$14</formula1>
    </dataValidation>
  </dataValidations>
  <pageMargins left="0.69930555555555596" right="0.69930555555555596"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H23"/>
  <sheetViews>
    <sheetView workbookViewId="0">
      <pane xSplit="1" ySplit="3" topLeftCell="B4" activePane="bottomRight" state="frozen"/>
      <selection pane="topRight"/>
      <selection pane="bottomLeft"/>
      <selection pane="bottomRight" activeCell="C4" sqref="C4"/>
    </sheetView>
  </sheetViews>
  <sheetFormatPr defaultColWidth="9" defaultRowHeight="14" x14ac:dyDescent="0.3"/>
  <cols>
    <col min="1" max="1" width="1.33203125" style="316" customWidth="1"/>
    <col min="2" max="2" width="5.33203125" style="3" customWidth="1"/>
    <col min="3" max="3" width="17.33203125" customWidth="1"/>
    <col min="4" max="4" width="16.25" style="3" customWidth="1"/>
    <col min="5" max="5" width="16.33203125" style="3" customWidth="1"/>
    <col min="6" max="6" width="13.33203125" style="3" customWidth="1"/>
    <col min="7" max="7" width="12.25" style="3" customWidth="1"/>
    <col min="8" max="8" width="13.58203125" style="3" customWidth="1"/>
    <col min="9" max="9" width="14.08203125" style="3" customWidth="1"/>
    <col min="10" max="10" width="14.58203125" style="3" customWidth="1"/>
    <col min="11" max="11" width="11" style="3" customWidth="1"/>
    <col min="12" max="12" width="18.83203125" customWidth="1"/>
    <col min="13" max="13" width="13.75" customWidth="1"/>
  </cols>
  <sheetData>
    <row r="1" spans="1:60" ht="28.5" customHeight="1" x14ac:dyDescent="0.3">
      <c r="B1" s="512" t="s">
        <v>882</v>
      </c>
      <c r="C1" s="513"/>
      <c r="D1" s="513"/>
      <c r="E1" s="513"/>
      <c r="F1" s="513"/>
      <c r="G1" s="513"/>
      <c r="H1" s="513"/>
      <c r="I1" s="513"/>
      <c r="J1" s="513"/>
      <c r="K1" s="513"/>
      <c r="L1" s="513"/>
      <c r="M1" s="529"/>
    </row>
    <row r="2" spans="1:60" ht="25" customHeight="1" x14ac:dyDescent="0.3">
      <c r="B2" s="525" t="s">
        <v>883</v>
      </c>
      <c r="C2" s="530"/>
      <c r="D2" s="530"/>
      <c r="E2" s="530"/>
      <c r="F2" s="530"/>
      <c r="G2" s="530"/>
      <c r="H2" s="530"/>
      <c r="I2" s="530"/>
      <c r="J2" s="530"/>
      <c r="K2" s="530"/>
      <c r="L2" s="530"/>
      <c r="M2" s="531"/>
    </row>
    <row r="3" spans="1:60" s="1" customFormat="1" ht="25" customHeight="1" x14ac:dyDescent="0.3">
      <c r="A3" s="316"/>
      <c r="B3" s="33" t="s">
        <v>340</v>
      </c>
      <c r="C3" s="33" t="s">
        <v>884</v>
      </c>
      <c r="D3" s="33" t="s">
        <v>885</v>
      </c>
      <c r="E3" s="33" t="s">
        <v>886</v>
      </c>
      <c r="F3" s="33" t="s">
        <v>887</v>
      </c>
      <c r="G3" s="33" t="s">
        <v>20</v>
      </c>
      <c r="H3" s="33" t="s">
        <v>888</v>
      </c>
      <c r="I3" s="33" t="s">
        <v>889</v>
      </c>
      <c r="J3" s="33" t="s">
        <v>890</v>
      </c>
      <c r="K3" s="37" t="s">
        <v>891</v>
      </c>
      <c r="L3" s="37" t="s">
        <v>892</v>
      </c>
      <c r="M3" s="49" t="s">
        <v>893</v>
      </c>
    </row>
    <row r="4" spans="1:60" s="2" customFormat="1" ht="25" customHeight="1" x14ac:dyDescent="0.3">
      <c r="A4" s="316"/>
      <c r="B4" s="22">
        <v>1</v>
      </c>
      <c r="C4" s="7"/>
      <c r="D4" s="34"/>
      <c r="E4" s="28"/>
      <c r="F4" s="50" t="s">
        <v>894</v>
      </c>
      <c r="G4" s="34"/>
      <c r="H4" s="50"/>
      <c r="I4" s="30"/>
      <c r="J4" s="31" t="s">
        <v>895</v>
      </c>
      <c r="K4" s="46" t="s">
        <v>880</v>
      </c>
      <c r="L4" s="47"/>
      <c r="M4" s="47"/>
    </row>
    <row r="5" spans="1:60" ht="25" customHeight="1" x14ac:dyDescent="0.3">
      <c r="B5" s="22">
        <v>2</v>
      </c>
      <c r="C5" s="7"/>
      <c r="D5" s="35"/>
      <c r="E5" s="29"/>
      <c r="F5" s="50" t="s">
        <v>82</v>
      </c>
      <c r="G5" s="35"/>
      <c r="H5" s="50"/>
      <c r="I5" s="30"/>
      <c r="J5" s="31" t="s">
        <v>895</v>
      </c>
      <c r="K5" s="46" t="s">
        <v>880</v>
      </c>
      <c r="L5" s="48"/>
      <c r="M5" s="48"/>
    </row>
    <row r="6" spans="1:60" ht="25" customHeight="1" x14ac:dyDescent="0.3">
      <c r="B6" s="22">
        <v>3</v>
      </c>
      <c r="C6" s="7"/>
      <c r="D6" s="34"/>
      <c r="E6" s="29"/>
      <c r="F6" s="50" t="s">
        <v>461</v>
      </c>
      <c r="G6" s="34"/>
      <c r="H6" s="50"/>
      <c r="I6" s="30"/>
      <c r="J6" s="31" t="s">
        <v>895</v>
      </c>
      <c r="K6" s="46" t="s">
        <v>880</v>
      </c>
      <c r="L6" s="48"/>
      <c r="M6" s="48"/>
    </row>
    <row r="7" spans="1:60" ht="25" customHeight="1" x14ac:dyDescent="0.3">
      <c r="B7" s="22">
        <v>4</v>
      </c>
      <c r="C7" s="7"/>
      <c r="D7" s="35"/>
      <c r="E7" s="29"/>
      <c r="F7" s="50" t="s">
        <v>461</v>
      </c>
      <c r="G7" s="35"/>
      <c r="H7" s="50"/>
      <c r="I7" s="30"/>
      <c r="J7" s="31" t="s">
        <v>895</v>
      </c>
      <c r="K7" s="46" t="s">
        <v>880</v>
      </c>
      <c r="L7" s="48"/>
      <c r="M7" s="48"/>
    </row>
    <row r="8" spans="1:60" ht="25" customHeight="1" x14ac:dyDescent="0.3">
      <c r="B8" s="22">
        <v>5</v>
      </c>
      <c r="C8" s="7"/>
      <c r="D8" s="34"/>
      <c r="E8" s="29"/>
      <c r="F8" s="50" t="s">
        <v>461</v>
      </c>
      <c r="G8" s="34"/>
      <c r="H8" s="50"/>
      <c r="I8" s="30"/>
      <c r="J8" s="31" t="s">
        <v>895</v>
      </c>
      <c r="K8" s="46" t="s">
        <v>880</v>
      </c>
      <c r="L8" s="48"/>
      <c r="M8" s="48"/>
    </row>
    <row r="9" spans="1:60" s="2" customFormat="1" ht="25" customHeight="1" x14ac:dyDescent="0.3">
      <c r="A9" s="316"/>
      <c r="B9" s="22">
        <v>6</v>
      </c>
      <c r="C9" s="7"/>
      <c r="D9" s="34"/>
      <c r="E9" s="28"/>
      <c r="F9" s="50" t="s">
        <v>461</v>
      </c>
      <c r="G9" s="34"/>
      <c r="H9" s="50"/>
      <c r="I9" s="30"/>
      <c r="J9" s="31" t="s">
        <v>895</v>
      </c>
      <c r="K9" s="46" t="s">
        <v>880</v>
      </c>
      <c r="L9" s="47"/>
      <c r="M9" s="47"/>
      <c r="BE9" s="15" t="s">
        <v>895</v>
      </c>
      <c r="BF9" s="16" t="s">
        <v>461</v>
      </c>
      <c r="BG9" s="17" t="s">
        <v>880</v>
      </c>
      <c r="BH9" s="16"/>
    </row>
    <row r="10" spans="1:60" ht="25" customHeight="1" x14ac:dyDescent="0.3">
      <c r="B10" s="22">
        <v>7</v>
      </c>
      <c r="C10" s="7"/>
      <c r="D10" s="35"/>
      <c r="E10" s="29"/>
      <c r="F10" s="50" t="s">
        <v>461</v>
      </c>
      <c r="G10" s="35"/>
      <c r="H10" s="50"/>
      <c r="I10" s="30"/>
      <c r="J10" s="31" t="s">
        <v>895</v>
      </c>
      <c r="K10" s="46" t="s">
        <v>880</v>
      </c>
      <c r="L10" s="48"/>
      <c r="M10" s="48"/>
      <c r="BE10" s="18" t="s">
        <v>896</v>
      </c>
      <c r="BF10" s="19" t="s">
        <v>897</v>
      </c>
      <c r="BG10" s="20" t="s">
        <v>881</v>
      </c>
      <c r="BH10" s="19"/>
    </row>
    <row r="11" spans="1:60" ht="25" customHeight="1" x14ac:dyDescent="0.3">
      <c r="B11" s="22">
        <v>8</v>
      </c>
      <c r="C11" s="7"/>
      <c r="D11" s="35"/>
      <c r="E11" s="29"/>
      <c r="F11" s="50" t="s">
        <v>461</v>
      </c>
      <c r="G11" s="35"/>
      <c r="H11" s="50"/>
      <c r="I11" s="30"/>
      <c r="J11" s="31" t="s">
        <v>895</v>
      </c>
      <c r="K11" s="46" t="s">
        <v>880</v>
      </c>
      <c r="L11" s="48"/>
      <c r="M11" s="48"/>
      <c r="BF11" s="19" t="s">
        <v>894</v>
      </c>
    </row>
    <row r="12" spans="1:60" ht="25" customHeight="1" x14ac:dyDescent="0.3">
      <c r="B12" s="22">
        <v>9</v>
      </c>
      <c r="C12" s="7"/>
      <c r="D12" s="35"/>
      <c r="E12" s="29"/>
      <c r="F12" s="50" t="s">
        <v>461</v>
      </c>
      <c r="G12" s="35"/>
      <c r="H12" s="50"/>
      <c r="I12" s="30"/>
      <c r="J12" s="31" t="s">
        <v>895</v>
      </c>
      <c r="K12" s="46" t="s">
        <v>880</v>
      </c>
      <c r="L12" s="48"/>
      <c r="M12" s="48"/>
      <c r="BF12" s="19" t="s">
        <v>82</v>
      </c>
    </row>
    <row r="13" spans="1:60" ht="25" customHeight="1" x14ac:dyDescent="0.3">
      <c r="B13" s="22">
        <v>10</v>
      </c>
      <c r="C13" s="7"/>
      <c r="D13" s="35"/>
      <c r="E13" s="29"/>
      <c r="F13" s="50" t="s">
        <v>461</v>
      </c>
      <c r="G13" s="35"/>
      <c r="H13" s="50"/>
      <c r="I13" s="30"/>
      <c r="J13" s="31" t="s">
        <v>895</v>
      </c>
      <c r="K13" s="46" t="s">
        <v>880</v>
      </c>
      <c r="L13" s="48"/>
      <c r="M13" s="48"/>
    </row>
    <row r="14" spans="1:60" ht="25" customHeight="1" x14ac:dyDescent="0.3">
      <c r="B14" s="19">
        <v>11</v>
      </c>
      <c r="C14" s="7"/>
      <c r="D14" s="35"/>
      <c r="E14" s="29"/>
      <c r="F14" s="50" t="s">
        <v>461</v>
      </c>
      <c r="G14" s="35"/>
      <c r="H14" s="50"/>
      <c r="I14" s="30"/>
      <c r="J14" s="31" t="s">
        <v>895</v>
      </c>
      <c r="K14" s="46" t="s">
        <v>880</v>
      </c>
      <c r="L14" s="48"/>
      <c r="M14" s="48"/>
    </row>
    <row r="15" spans="1:60" ht="25" customHeight="1" x14ac:dyDescent="0.3">
      <c r="B15" s="22">
        <v>12</v>
      </c>
      <c r="C15" s="7"/>
      <c r="D15" s="35"/>
      <c r="E15" s="29"/>
      <c r="F15" s="50" t="s">
        <v>461</v>
      </c>
      <c r="G15" s="35"/>
      <c r="H15" s="50"/>
      <c r="I15" s="30"/>
      <c r="J15" s="31" t="s">
        <v>895</v>
      </c>
      <c r="K15" s="46" t="s">
        <v>880</v>
      </c>
      <c r="L15" s="48"/>
      <c r="M15" s="48"/>
    </row>
    <row r="16" spans="1:60" ht="25" customHeight="1" x14ac:dyDescent="0.3">
      <c r="B16" s="22">
        <v>13</v>
      </c>
      <c r="C16" s="7"/>
      <c r="D16" s="35"/>
      <c r="E16" s="29"/>
      <c r="F16" s="50" t="s">
        <v>461</v>
      </c>
      <c r="G16" s="35"/>
      <c r="H16" s="50"/>
      <c r="I16" s="30"/>
      <c r="J16" s="31" t="s">
        <v>895</v>
      </c>
      <c r="K16" s="46" t="s">
        <v>880</v>
      </c>
      <c r="L16" s="48"/>
      <c r="M16" s="48"/>
    </row>
    <row r="17" spans="2:13" ht="25" customHeight="1" x14ac:dyDescent="0.3">
      <c r="B17" s="22">
        <v>14</v>
      </c>
      <c r="C17" s="7"/>
      <c r="D17" s="35"/>
      <c r="E17" s="29"/>
      <c r="F17" s="50" t="s">
        <v>461</v>
      </c>
      <c r="G17" s="35"/>
      <c r="H17" s="50"/>
      <c r="I17" s="30"/>
      <c r="J17" s="31" t="s">
        <v>895</v>
      </c>
      <c r="K17" s="46" t="s">
        <v>880</v>
      </c>
      <c r="L17" s="48"/>
      <c r="M17" s="48"/>
    </row>
    <row r="18" spans="2:13" ht="25" customHeight="1" x14ac:dyDescent="0.3">
      <c r="B18" s="22">
        <v>15</v>
      </c>
      <c r="C18" s="7"/>
      <c r="D18" s="35"/>
      <c r="E18" s="29"/>
      <c r="F18" s="50" t="s">
        <v>461</v>
      </c>
      <c r="G18" s="35"/>
      <c r="H18" s="50"/>
      <c r="I18" s="30"/>
      <c r="J18" s="31" t="s">
        <v>895</v>
      </c>
      <c r="K18" s="46" t="s">
        <v>880</v>
      </c>
      <c r="L18" s="48"/>
      <c r="M18" s="48"/>
    </row>
    <row r="19" spans="2:13" ht="25" customHeight="1" x14ac:dyDescent="0.3">
      <c r="B19" s="22">
        <v>16</v>
      </c>
      <c r="C19" s="7"/>
      <c r="D19" s="35"/>
      <c r="E19" s="29"/>
      <c r="F19" s="50" t="s">
        <v>461</v>
      </c>
      <c r="G19" s="35"/>
      <c r="H19" s="50"/>
      <c r="I19" s="30"/>
      <c r="J19" s="31" t="s">
        <v>895</v>
      </c>
      <c r="K19" s="46" t="s">
        <v>880</v>
      </c>
      <c r="L19" s="48"/>
      <c r="M19" s="48"/>
    </row>
    <row r="20" spans="2:13" ht="25" customHeight="1" x14ac:dyDescent="0.3">
      <c r="B20" s="22">
        <v>17</v>
      </c>
      <c r="C20" s="7"/>
      <c r="D20" s="35"/>
      <c r="E20" s="29"/>
      <c r="F20" s="50" t="s">
        <v>461</v>
      </c>
      <c r="G20" s="35"/>
      <c r="H20" s="50"/>
      <c r="I20" s="30"/>
      <c r="J20" s="31" t="s">
        <v>895</v>
      </c>
      <c r="K20" s="46" t="s">
        <v>880</v>
      </c>
      <c r="L20" s="48"/>
      <c r="M20" s="48"/>
    </row>
    <row r="21" spans="2:13" ht="25" customHeight="1" x14ac:dyDescent="0.3">
      <c r="B21" s="22">
        <v>18</v>
      </c>
      <c r="C21" s="7"/>
      <c r="D21" s="35"/>
      <c r="E21" s="29"/>
      <c r="F21" s="50" t="s">
        <v>461</v>
      </c>
      <c r="G21" s="35"/>
      <c r="H21" s="50"/>
      <c r="I21" s="30"/>
      <c r="J21" s="31" t="s">
        <v>895</v>
      </c>
      <c r="K21" s="46" t="s">
        <v>880</v>
      </c>
      <c r="L21" s="48"/>
      <c r="M21" s="48"/>
    </row>
    <row r="22" spans="2:13" ht="25" customHeight="1" x14ac:dyDescent="0.3">
      <c r="B22" s="22">
        <v>19</v>
      </c>
      <c r="C22" s="7"/>
      <c r="D22" s="35"/>
      <c r="E22" s="29"/>
      <c r="F22" s="50" t="s">
        <v>461</v>
      </c>
      <c r="G22" s="35"/>
      <c r="H22" s="50"/>
      <c r="I22" s="30"/>
      <c r="J22" s="31" t="s">
        <v>895</v>
      </c>
      <c r="K22" s="46" t="s">
        <v>880</v>
      </c>
      <c r="L22" s="48"/>
      <c r="M22" s="48"/>
    </row>
    <row r="23" spans="2:13" ht="25" customHeight="1" x14ac:dyDescent="0.3">
      <c r="B23" s="22">
        <v>20</v>
      </c>
      <c r="C23" s="7"/>
      <c r="D23" s="35"/>
      <c r="E23" s="29"/>
      <c r="F23" s="50" t="s">
        <v>461</v>
      </c>
      <c r="G23" s="35"/>
      <c r="H23" s="50"/>
      <c r="I23" s="30"/>
      <c r="J23" s="31" t="s">
        <v>895</v>
      </c>
      <c r="K23" s="46" t="s">
        <v>880</v>
      </c>
      <c r="L23" s="48"/>
      <c r="M23" s="48"/>
    </row>
  </sheetData>
  <sheetProtection algorithmName="SHA-512" hashValue="8VfgKNMdL78NPtcSgcsrxsDrPx5/3Lig85HSNmIFp7oanFsGS9NBSLjSoTJ48C1eoaof02FYvR4xI5z/3Uwoyw==" saltValue="h0PBE9DafdBTnNT3D6IUhQ==" spinCount="100000" sheet="1" objects="1" scenarios="1"/>
  <mergeCells count="3">
    <mergeCell ref="B1:M1"/>
    <mergeCell ref="B2:M2"/>
    <mergeCell ref="A1:A1048576"/>
  </mergeCells>
  <phoneticPr fontId="51" type="noConversion"/>
  <dataValidations count="5">
    <dataValidation type="list" allowBlank="1" showInputMessage="1" showErrorMessage="1" sqref="F4:F23">
      <formula1>$BF$9:$BF$12</formula1>
    </dataValidation>
    <dataValidation type="decimal" allowBlank="1" showInputMessage="1" showErrorMessage="1" sqref="H4:H23">
      <formula1>0</formula1>
      <formula2>999999999999999</formula2>
    </dataValidation>
    <dataValidation type="whole" allowBlank="1" showInputMessage="1" showErrorMessage="1" sqref="I4:I23">
      <formula1>-10000000000000000</formula1>
      <formula2>10000000000000000</formula2>
    </dataValidation>
    <dataValidation type="list" allowBlank="1" showInputMessage="1" showErrorMessage="1" sqref="J4:J23">
      <formula1>$BE$9:$BE$10</formula1>
    </dataValidation>
    <dataValidation type="list" allowBlank="1" showInputMessage="1" showErrorMessage="1" sqref="K4:K23">
      <formula1>$BG$9:$BG$10</formula1>
    </dataValidation>
  </dataValidations>
  <pageMargins left="0.69930555555555596" right="0.69930555555555596"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G23"/>
  <sheetViews>
    <sheetView topLeftCell="B1" workbookViewId="0">
      <pane ySplit="3" topLeftCell="A4" activePane="bottomLeft" state="frozen"/>
      <selection pane="bottomLeft" activeCell="G9" sqref="G9"/>
    </sheetView>
  </sheetViews>
  <sheetFormatPr defaultColWidth="9" defaultRowHeight="14" x14ac:dyDescent="0.3"/>
  <cols>
    <col min="1" max="1" width="1.33203125" style="316" customWidth="1"/>
    <col min="2" max="2" width="5.33203125" style="3" customWidth="1"/>
    <col min="3" max="3" width="17.33203125" customWidth="1"/>
    <col min="4" max="4" width="16.25" style="3" customWidth="1"/>
    <col min="5" max="5" width="16.33203125" style="3" customWidth="1"/>
    <col min="6" max="6" width="13.33203125" style="3" customWidth="1"/>
    <col min="7" max="7" width="12.25" style="3" customWidth="1"/>
    <col min="8" max="8" width="14.08203125" style="3" customWidth="1"/>
    <col min="9" max="9" width="14.58203125" style="3" customWidth="1"/>
    <col min="10" max="10" width="11" style="3" customWidth="1"/>
    <col min="11" max="11" width="18.83203125" customWidth="1"/>
    <col min="12" max="12" width="12.75" customWidth="1"/>
  </cols>
  <sheetData>
    <row r="1" spans="1:59" ht="28.5" customHeight="1" x14ac:dyDescent="0.3">
      <c r="B1" s="512" t="s">
        <v>898</v>
      </c>
      <c r="C1" s="513"/>
      <c r="D1" s="513"/>
      <c r="E1" s="513"/>
      <c r="F1" s="513"/>
      <c r="G1" s="513"/>
      <c r="H1" s="513"/>
      <c r="I1" s="513"/>
      <c r="J1" s="513"/>
      <c r="K1" s="513"/>
      <c r="L1" s="529"/>
    </row>
    <row r="2" spans="1:59" ht="25" customHeight="1" x14ac:dyDescent="0.3">
      <c r="B2" s="525" t="s">
        <v>899</v>
      </c>
      <c r="C2" s="530"/>
      <c r="D2" s="530"/>
      <c r="E2" s="530"/>
      <c r="F2" s="530"/>
      <c r="G2" s="530"/>
      <c r="H2" s="530"/>
      <c r="I2" s="530"/>
      <c r="J2" s="530"/>
      <c r="K2" s="530"/>
      <c r="L2" s="531"/>
    </row>
    <row r="3" spans="1:59" s="1" customFormat="1" ht="25" customHeight="1" x14ac:dyDescent="0.3">
      <c r="A3" s="316"/>
      <c r="B3" s="33" t="s">
        <v>340</v>
      </c>
      <c r="C3" s="33" t="s">
        <v>900</v>
      </c>
      <c r="D3" s="33" t="s">
        <v>901</v>
      </c>
      <c r="E3" s="33" t="s">
        <v>902</v>
      </c>
      <c r="F3" s="33" t="s">
        <v>449</v>
      </c>
      <c r="G3" s="33" t="s">
        <v>890</v>
      </c>
      <c r="H3" s="33" t="s">
        <v>903</v>
      </c>
      <c r="I3" s="33" t="s">
        <v>904</v>
      </c>
      <c r="J3" s="37" t="s">
        <v>905</v>
      </c>
      <c r="K3" s="37" t="s">
        <v>906</v>
      </c>
      <c r="L3" s="49" t="s">
        <v>907</v>
      </c>
    </row>
    <row r="4" spans="1:59" s="2" customFormat="1" ht="25" customHeight="1" x14ac:dyDescent="0.3">
      <c r="A4" s="316"/>
      <c r="B4" s="22">
        <v>1</v>
      </c>
      <c r="C4" s="7"/>
      <c r="D4" s="23"/>
      <c r="E4" s="28"/>
      <c r="F4" s="44"/>
      <c r="G4" s="31" t="s">
        <v>895</v>
      </c>
      <c r="H4" s="25"/>
      <c r="I4" s="31" t="s">
        <v>908</v>
      </c>
      <c r="J4" s="46" t="s">
        <v>880</v>
      </c>
      <c r="K4" s="47"/>
      <c r="L4" s="47"/>
    </row>
    <row r="5" spans="1:59" ht="25" customHeight="1" x14ac:dyDescent="0.3">
      <c r="B5" s="22">
        <v>2</v>
      </c>
      <c r="C5" s="7"/>
      <c r="D5" s="26"/>
      <c r="E5" s="29"/>
      <c r="F5" s="43"/>
      <c r="G5" s="31" t="s">
        <v>895</v>
      </c>
      <c r="H5" s="30"/>
      <c r="I5" s="31" t="s">
        <v>908</v>
      </c>
      <c r="J5" s="46" t="s">
        <v>880</v>
      </c>
      <c r="K5" s="48"/>
      <c r="L5" s="48"/>
    </row>
    <row r="6" spans="1:59" ht="25" customHeight="1" x14ac:dyDescent="0.3">
      <c r="B6" s="22">
        <v>3</v>
      </c>
      <c r="C6" s="7"/>
      <c r="D6" s="26"/>
      <c r="E6" s="29"/>
      <c r="F6" s="43"/>
      <c r="G6" s="31" t="s">
        <v>895</v>
      </c>
      <c r="H6" s="30"/>
      <c r="I6" s="31" t="s">
        <v>908</v>
      </c>
      <c r="J6" s="46" t="s">
        <v>880</v>
      </c>
      <c r="K6" s="48"/>
      <c r="L6" s="48"/>
    </row>
    <row r="7" spans="1:59" ht="25" customHeight="1" x14ac:dyDescent="0.3">
      <c r="B7" s="22">
        <v>4</v>
      </c>
      <c r="C7" s="7"/>
      <c r="D7" s="26"/>
      <c r="E7" s="29"/>
      <c r="F7" s="43"/>
      <c r="G7" s="31" t="s">
        <v>895</v>
      </c>
      <c r="H7" s="30"/>
      <c r="I7" s="31" t="s">
        <v>908</v>
      </c>
      <c r="J7" s="46" t="s">
        <v>880</v>
      </c>
      <c r="K7" s="48"/>
      <c r="L7" s="48"/>
    </row>
    <row r="8" spans="1:59" ht="25" customHeight="1" x14ac:dyDescent="0.3">
      <c r="B8" s="22">
        <v>5</v>
      </c>
      <c r="C8" s="7"/>
      <c r="D8" s="26"/>
      <c r="E8" s="29"/>
      <c r="F8" s="43"/>
      <c r="G8" s="31" t="s">
        <v>895</v>
      </c>
      <c r="H8" s="30"/>
      <c r="I8" s="31" t="s">
        <v>908</v>
      </c>
      <c r="J8" s="46" t="s">
        <v>880</v>
      </c>
      <c r="K8" s="48"/>
      <c r="L8" s="48"/>
    </row>
    <row r="9" spans="1:59" s="2" customFormat="1" ht="25" customHeight="1" x14ac:dyDescent="0.3">
      <c r="A9" s="316"/>
      <c r="B9" s="22">
        <v>6</v>
      </c>
      <c r="C9" s="7"/>
      <c r="D9" s="23"/>
      <c r="E9" s="28"/>
      <c r="F9" s="44"/>
      <c r="G9" s="31" t="s">
        <v>895</v>
      </c>
      <c r="H9" s="30"/>
      <c r="I9" s="31" t="s">
        <v>908</v>
      </c>
      <c r="J9" s="46" t="s">
        <v>880</v>
      </c>
      <c r="K9" s="47"/>
      <c r="L9" s="47"/>
      <c r="BD9" s="15" t="s">
        <v>895</v>
      </c>
      <c r="BE9" s="16" t="s">
        <v>908</v>
      </c>
      <c r="BF9" s="17" t="s">
        <v>880</v>
      </c>
      <c r="BG9" s="16"/>
    </row>
    <row r="10" spans="1:59" ht="25" customHeight="1" x14ac:dyDescent="0.3">
      <c r="B10" s="22">
        <v>7</v>
      </c>
      <c r="C10" s="7"/>
      <c r="D10" s="26"/>
      <c r="E10" s="29"/>
      <c r="F10" s="43"/>
      <c r="G10" s="31" t="s">
        <v>895</v>
      </c>
      <c r="H10" s="30"/>
      <c r="I10" s="31" t="s">
        <v>908</v>
      </c>
      <c r="J10" s="46" t="s">
        <v>880</v>
      </c>
      <c r="K10" s="48"/>
      <c r="L10" s="48"/>
      <c r="BD10" s="18" t="s">
        <v>896</v>
      </c>
      <c r="BE10" s="19" t="s">
        <v>897</v>
      </c>
      <c r="BF10" s="20" t="s">
        <v>881</v>
      </c>
      <c r="BG10" s="19"/>
    </row>
    <row r="11" spans="1:59" ht="25" customHeight="1" x14ac:dyDescent="0.3">
      <c r="B11" s="22">
        <v>8</v>
      </c>
      <c r="C11" s="7"/>
      <c r="D11" s="26"/>
      <c r="E11" s="29"/>
      <c r="F11" s="43"/>
      <c r="G11" s="31" t="s">
        <v>895</v>
      </c>
      <c r="H11" s="30"/>
      <c r="I11" s="31" t="s">
        <v>908</v>
      </c>
      <c r="J11" s="46" t="s">
        <v>880</v>
      </c>
      <c r="K11" s="48"/>
      <c r="L11" s="48"/>
      <c r="BE11" s="19" t="s">
        <v>82</v>
      </c>
    </row>
    <row r="12" spans="1:59" ht="25" customHeight="1" x14ac:dyDescent="0.3">
      <c r="B12" s="22">
        <v>9</v>
      </c>
      <c r="C12" s="7"/>
      <c r="D12" s="26"/>
      <c r="E12" s="29"/>
      <c r="F12" s="43"/>
      <c r="G12" s="31" t="s">
        <v>895</v>
      </c>
      <c r="H12" s="30"/>
      <c r="I12" s="31" t="s">
        <v>908</v>
      </c>
      <c r="J12" s="46" t="s">
        <v>880</v>
      </c>
      <c r="K12" s="48"/>
      <c r="L12" s="48"/>
    </row>
    <row r="13" spans="1:59" ht="25" customHeight="1" x14ac:dyDescent="0.3">
      <c r="B13" s="22">
        <v>10</v>
      </c>
      <c r="C13" s="7"/>
      <c r="D13" s="26"/>
      <c r="E13" s="29"/>
      <c r="F13" s="43"/>
      <c r="G13" s="31" t="s">
        <v>895</v>
      </c>
      <c r="H13" s="30"/>
      <c r="I13" s="31" t="s">
        <v>908</v>
      </c>
      <c r="J13" s="46" t="s">
        <v>880</v>
      </c>
      <c r="K13" s="48"/>
      <c r="L13" s="48"/>
    </row>
    <row r="14" spans="1:59" ht="25" customHeight="1" x14ac:dyDescent="0.3">
      <c r="B14" s="19">
        <v>11</v>
      </c>
      <c r="C14" s="7"/>
      <c r="D14" s="26"/>
      <c r="E14" s="29"/>
      <c r="F14" s="43"/>
      <c r="G14" s="31" t="s">
        <v>895</v>
      </c>
      <c r="H14" s="30"/>
      <c r="I14" s="31" t="s">
        <v>908</v>
      </c>
      <c r="J14" s="46" t="s">
        <v>880</v>
      </c>
      <c r="K14" s="48"/>
      <c r="L14" s="48"/>
    </row>
    <row r="15" spans="1:59" ht="25" customHeight="1" x14ac:dyDescent="0.3">
      <c r="B15" s="22">
        <v>12</v>
      </c>
      <c r="C15" s="7"/>
      <c r="D15" s="26"/>
      <c r="E15" s="29"/>
      <c r="F15" s="43"/>
      <c r="G15" s="31" t="s">
        <v>895</v>
      </c>
      <c r="H15" s="30"/>
      <c r="I15" s="31" t="s">
        <v>908</v>
      </c>
      <c r="J15" s="46" t="s">
        <v>880</v>
      </c>
      <c r="K15" s="48"/>
      <c r="L15" s="48"/>
    </row>
    <row r="16" spans="1:59" ht="25" customHeight="1" x14ac:dyDescent="0.3">
      <c r="B16" s="22">
        <v>13</v>
      </c>
      <c r="C16" s="7"/>
      <c r="D16" s="26"/>
      <c r="E16" s="29"/>
      <c r="F16" s="43"/>
      <c r="G16" s="31" t="s">
        <v>895</v>
      </c>
      <c r="H16" s="30"/>
      <c r="I16" s="31" t="s">
        <v>908</v>
      </c>
      <c r="J16" s="46" t="s">
        <v>880</v>
      </c>
      <c r="K16" s="48"/>
      <c r="L16" s="48"/>
    </row>
    <row r="17" spans="2:12" ht="25" customHeight="1" x14ac:dyDescent="0.3">
      <c r="B17" s="22">
        <v>14</v>
      </c>
      <c r="C17" s="7"/>
      <c r="D17" s="26"/>
      <c r="E17" s="29"/>
      <c r="F17" s="43"/>
      <c r="G17" s="31" t="s">
        <v>895</v>
      </c>
      <c r="H17" s="30"/>
      <c r="I17" s="31" t="s">
        <v>908</v>
      </c>
      <c r="J17" s="46" t="s">
        <v>880</v>
      </c>
      <c r="K17" s="48"/>
      <c r="L17" s="48"/>
    </row>
    <row r="18" spans="2:12" ht="25" customHeight="1" x14ac:dyDescent="0.3">
      <c r="B18" s="22">
        <v>15</v>
      </c>
      <c r="C18" s="7"/>
      <c r="D18" s="26"/>
      <c r="E18" s="29"/>
      <c r="F18" s="43"/>
      <c r="G18" s="31" t="s">
        <v>895</v>
      </c>
      <c r="H18" s="30"/>
      <c r="I18" s="31" t="s">
        <v>908</v>
      </c>
      <c r="J18" s="46" t="s">
        <v>880</v>
      </c>
      <c r="K18" s="48"/>
      <c r="L18" s="48"/>
    </row>
    <row r="19" spans="2:12" ht="25" customHeight="1" x14ac:dyDescent="0.3">
      <c r="B19" s="22">
        <v>16</v>
      </c>
      <c r="C19" s="7"/>
      <c r="D19" s="26"/>
      <c r="E19" s="29"/>
      <c r="F19" s="43"/>
      <c r="G19" s="31" t="s">
        <v>895</v>
      </c>
      <c r="H19" s="30"/>
      <c r="I19" s="31" t="s">
        <v>908</v>
      </c>
      <c r="J19" s="46" t="s">
        <v>880</v>
      </c>
      <c r="K19" s="48"/>
      <c r="L19" s="48"/>
    </row>
    <row r="20" spans="2:12" ht="25" customHeight="1" x14ac:dyDescent="0.3">
      <c r="B20" s="22">
        <v>17</v>
      </c>
      <c r="C20" s="7"/>
      <c r="D20" s="26"/>
      <c r="E20" s="29"/>
      <c r="F20" s="43"/>
      <c r="G20" s="31" t="s">
        <v>895</v>
      </c>
      <c r="H20" s="30"/>
      <c r="I20" s="31" t="s">
        <v>908</v>
      </c>
      <c r="J20" s="46" t="s">
        <v>880</v>
      </c>
      <c r="K20" s="48"/>
      <c r="L20" s="48"/>
    </row>
    <row r="21" spans="2:12" ht="25" customHeight="1" x14ac:dyDescent="0.3">
      <c r="B21" s="22">
        <v>18</v>
      </c>
      <c r="C21" s="7"/>
      <c r="D21" s="26"/>
      <c r="E21" s="29"/>
      <c r="F21" s="43"/>
      <c r="G21" s="31" t="s">
        <v>895</v>
      </c>
      <c r="H21" s="30"/>
      <c r="I21" s="31" t="s">
        <v>908</v>
      </c>
      <c r="J21" s="46" t="s">
        <v>880</v>
      </c>
      <c r="K21" s="48"/>
      <c r="L21" s="48"/>
    </row>
    <row r="22" spans="2:12" ht="25" customHeight="1" x14ac:dyDescent="0.3">
      <c r="B22" s="22">
        <v>19</v>
      </c>
      <c r="C22" s="7"/>
      <c r="D22" s="26"/>
      <c r="E22" s="29"/>
      <c r="F22" s="43"/>
      <c r="G22" s="31" t="s">
        <v>895</v>
      </c>
      <c r="H22" s="30"/>
      <c r="I22" s="31" t="s">
        <v>908</v>
      </c>
      <c r="J22" s="46" t="s">
        <v>880</v>
      </c>
      <c r="K22" s="48"/>
      <c r="L22" s="48"/>
    </row>
    <row r="23" spans="2:12" ht="25" customHeight="1" x14ac:dyDescent="0.3">
      <c r="B23" s="22">
        <v>20</v>
      </c>
      <c r="C23" s="7"/>
      <c r="D23" s="26"/>
      <c r="E23" s="29"/>
      <c r="F23" s="43"/>
      <c r="G23" s="31" t="s">
        <v>895</v>
      </c>
      <c r="H23" s="30"/>
      <c r="I23" s="31" t="s">
        <v>908</v>
      </c>
      <c r="J23" s="46" t="s">
        <v>880</v>
      </c>
      <c r="K23" s="48"/>
      <c r="L23" s="48"/>
    </row>
  </sheetData>
  <sheetProtection algorithmName="SHA-512" hashValue="/pPXEa+U3B1HBBzMsEI/Yh7MG9kU1yHpMFTdualpvfpvDuV4e8dtuSysG4eZv2KD15LH+yy8zyMF9tVYak2wyg==" saltValue="TclmBui67ss3VCPzo9FMeQ==" spinCount="100000" sheet="1" objects="1" scenarios="1"/>
  <mergeCells count="3">
    <mergeCell ref="B1:L1"/>
    <mergeCell ref="B2:L2"/>
    <mergeCell ref="A1:A1048576"/>
  </mergeCells>
  <phoneticPr fontId="51" type="noConversion"/>
  <dataValidations count="4">
    <dataValidation type="decimal" allowBlank="1" showInputMessage="1" showErrorMessage="1" sqref="F4:F23">
      <formula1>-10000000000</formula1>
      <formula2>10000000000</formula2>
    </dataValidation>
    <dataValidation type="list" allowBlank="1" showInputMessage="1" showErrorMessage="1" sqref="G4:G23">
      <formula1>$BD$9:$BD$10</formula1>
    </dataValidation>
    <dataValidation type="list" allowBlank="1" showInputMessage="1" showErrorMessage="1" sqref="I4:I23">
      <formula1>$BE$9:$BE$11</formula1>
    </dataValidation>
    <dataValidation type="list" allowBlank="1" showInputMessage="1" showErrorMessage="1" sqref="J4:J23">
      <formula1>$BF$9:$BF$10</formula1>
    </dataValidation>
  </dataValidations>
  <pageMargins left="0.69930555555555596" right="0.69930555555555596"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G23"/>
  <sheetViews>
    <sheetView workbookViewId="0">
      <pane xSplit="1" ySplit="3" topLeftCell="B4" activePane="bottomRight" state="frozen"/>
      <selection pane="topRight"/>
      <selection pane="bottomLeft"/>
      <selection pane="bottomRight" activeCell="B2" sqref="B2:M2"/>
    </sheetView>
  </sheetViews>
  <sheetFormatPr defaultColWidth="9" defaultRowHeight="14" x14ac:dyDescent="0.3"/>
  <cols>
    <col min="1" max="1" width="1.33203125" style="316" customWidth="1"/>
    <col min="2" max="2" width="5.33203125" style="3" customWidth="1"/>
    <col min="3" max="3" width="17.33203125" customWidth="1"/>
    <col min="4" max="4" width="16.25" style="3" customWidth="1"/>
    <col min="5" max="5" width="16.33203125" style="3" customWidth="1"/>
    <col min="6" max="6" width="13.33203125" style="3" customWidth="1"/>
    <col min="7" max="7" width="16.5" style="3" customWidth="1"/>
    <col min="8" max="8" width="14.08203125" style="3" customWidth="1"/>
    <col min="9" max="9" width="14.33203125" style="3" customWidth="1"/>
    <col min="10" max="10" width="11" style="3" customWidth="1"/>
    <col min="11" max="11" width="18.83203125" customWidth="1"/>
    <col min="12" max="12" width="19.33203125" customWidth="1"/>
    <col min="13" max="13" width="15.33203125" customWidth="1"/>
  </cols>
  <sheetData>
    <row r="1" spans="1:59" ht="28.5" customHeight="1" x14ac:dyDescent="0.3">
      <c r="B1" s="532" t="s">
        <v>909</v>
      </c>
      <c r="C1" s="533"/>
      <c r="D1" s="533"/>
      <c r="E1" s="533"/>
      <c r="F1" s="533"/>
      <c r="G1" s="533"/>
      <c r="H1" s="533"/>
      <c r="I1" s="533"/>
      <c r="J1" s="533"/>
      <c r="K1" s="533"/>
      <c r="L1" s="533"/>
      <c r="M1" s="534"/>
    </row>
    <row r="2" spans="1:59" ht="25" customHeight="1" x14ac:dyDescent="0.3">
      <c r="B2" s="535" t="s">
        <v>910</v>
      </c>
      <c r="C2" s="536"/>
      <c r="D2" s="536"/>
      <c r="E2" s="536"/>
      <c r="F2" s="536"/>
      <c r="G2" s="536"/>
      <c r="H2" s="536"/>
      <c r="I2" s="536"/>
      <c r="J2" s="536"/>
      <c r="K2" s="536"/>
      <c r="L2" s="536"/>
      <c r="M2" s="537"/>
    </row>
    <row r="3" spans="1:59" s="1" customFormat="1" ht="25" customHeight="1" x14ac:dyDescent="0.3">
      <c r="A3" s="316"/>
      <c r="B3" s="42" t="s">
        <v>340</v>
      </c>
      <c r="C3" s="42" t="s">
        <v>911</v>
      </c>
      <c r="D3" s="42" t="s">
        <v>912</v>
      </c>
      <c r="E3" s="42" t="s">
        <v>913</v>
      </c>
      <c r="F3" s="42" t="s">
        <v>914</v>
      </c>
      <c r="G3" s="42" t="s">
        <v>915</v>
      </c>
      <c r="H3" s="42" t="s">
        <v>916</v>
      </c>
      <c r="I3" s="42" t="s">
        <v>917</v>
      </c>
      <c r="J3" s="42" t="s">
        <v>918</v>
      </c>
      <c r="K3" s="37" t="s">
        <v>919</v>
      </c>
      <c r="L3" s="37" t="s">
        <v>920</v>
      </c>
      <c r="M3" s="45" t="s">
        <v>921</v>
      </c>
    </row>
    <row r="4" spans="1:59" s="2" customFormat="1" ht="25" customHeight="1" x14ac:dyDescent="0.3">
      <c r="A4" s="316"/>
      <c r="B4" s="22">
        <v>1</v>
      </c>
      <c r="C4" s="7"/>
      <c r="D4" s="23"/>
      <c r="E4" s="31" t="s">
        <v>51</v>
      </c>
      <c r="F4" s="31"/>
      <c r="G4" s="24"/>
      <c r="H4" s="31" t="s">
        <v>922</v>
      </c>
      <c r="I4" s="25"/>
      <c r="J4" s="25"/>
      <c r="K4" s="46" t="s">
        <v>880</v>
      </c>
      <c r="L4" s="47"/>
      <c r="M4" s="47"/>
    </row>
    <row r="5" spans="1:59" ht="25" customHeight="1" x14ac:dyDescent="0.3">
      <c r="B5" s="22">
        <v>2</v>
      </c>
      <c r="C5" s="7"/>
      <c r="D5" s="26"/>
      <c r="E5" s="31" t="s">
        <v>51</v>
      </c>
      <c r="F5" s="43"/>
      <c r="G5" s="24"/>
      <c r="H5" s="31" t="s">
        <v>922</v>
      </c>
      <c r="I5" s="25"/>
      <c r="J5" s="25"/>
      <c r="K5" s="46" t="s">
        <v>880</v>
      </c>
      <c r="L5" s="48"/>
      <c r="M5" s="48"/>
    </row>
    <row r="6" spans="1:59" ht="25" customHeight="1" x14ac:dyDescent="0.3">
      <c r="B6" s="22">
        <v>3</v>
      </c>
      <c r="C6" s="7"/>
      <c r="D6" s="26"/>
      <c r="E6" s="31" t="s">
        <v>51</v>
      </c>
      <c r="F6" s="43"/>
      <c r="G6" s="24"/>
      <c r="H6" s="31" t="s">
        <v>922</v>
      </c>
      <c r="I6" s="25"/>
      <c r="J6" s="25"/>
      <c r="K6" s="46" t="s">
        <v>880</v>
      </c>
      <c r="L6" s="48"/>
      <c r="M6" s="48"/>
    </row>
    <row r="7" spans="1:59" ht="25" customHeight="1" x14ac:dyDescent="0.3">
      <c r="B7" s="22">
        <v>4</v>
      </c>
      <c r="C7" s="7"/>
      <c r="D7" s="26"/>
      <c r="E7" s="31" t="s">
        <v>51</v>
      </c>
      <c r="F7" s="43"/>
      <c r="G7" s="24"/>
      <c r="H7" s="31" t="s">
        <v>922</v>
      </c>
      <c r="I7" s="25"/>
      <c r="J7" s="25"/>
      <c r="K7" s="46" t="s">
        <v>880</v>
      </c>
      <c r="L7" s="48"/>
      <c r="M7" s="48"/>
    </row>
    <row r="8" spans="1:59" ht="25" customHeight="1" x14ac:dyDescent="0.3">
      <c r="B8" s="22">
        <v>5</v>
      </c>
      <c r="C8" s="7"/>
      <c r="D8" s="26"/>
      <c r="E8" s="31" t="s">
        <v>51</v>
      </c>
      <c r="F8" s="43"/>
      <c r="G8" s="24"/>
      <c r="H8" s="31" t="s">
        <v>922</v>
      </c>
      <c r="I8" s="25"/>
      <c r="J8" s="25"/>
      <c r="K8" s="46" t="s">
        <v>880</v>
      </c>
      <c r="L8" s="48"/>
      <c r="M8" s="48"/>
    </row>
    <row r="9" spans="1:59" s="2" customFormat="1" ht="25" customHeight="1" x14ac:dyDescent="0.3">
      <c r="A9" s="316"/>
      <c r="B9" s="22">
        <v>6</v>
      </c>
      <c r="C9" s="7"/>
      <c r="D9" s="23"/>
      <c r="E9" s="31" t="s">
        <v>51</v>
      </c>
      <c r="F9" s="44"/>
      <c r="G9" s="24"/>
      <c r="H9" s="31" t="s">
        <v>922</v>
      </c>
      <c r="I9" s="25"/>
      <c r="J9" s="25"/>
      <c r="K9" s="46" t="s">
        <v>880</v>
      </c>
      <c r="L9" s="47"/>
      <c r="M9" s="47"/>
      <c r="BD9" s="15" t="s">
        <v>922</v>
      </c>
      <c r="BE9" s="16" t="s">
        <v>51</v>
      </c>
      <c r="BF9" s="17" t="s">
        <v>880</v>
      </c>
      <c r="BG9" s="16"/>
    </row>
    <row r="10" spans="1:59" ht="25" customHeight="1" x14ac:dyDescent="0.3">
      <c r="B10" s="22">
        <v>7</v>
      </c>
      <c r="C10" s="7"/>
      <c r="D10" s="26"/>
      <c r="E10" s="31" t="s">
        <v>51</v>
      </c>
      <c r="F10" s="43"/>
      <c r="G10" s="24"/>
      <c r="H10" s="31" t="s">
        <v>922</v>
      </c>
      <c r="I10" s="25"/>
      <c r="J10" s="25"/>
      <c r="K10" s="46" t="s">
        <v>880</v>
      </c>
      <c r="L10" s="48"/>
      <c r="M10" s="48"/>
      <c r="BD10" s="18" t="s">
        <v>923</v>
      </c>
      <c r="BE10" s="19" t="s">
        <v>924</v>
      </c>
      <c r="BF10" s="20" t="s">
        <v>881</v>
      </c>
      <c r="BG10" s="19"/>
    </row>
    <row r="11" spans="1:59" ht="25" customHeight="1" x14ac:dyDescent="0.3">
      <c r="B11" s="22">
        <v>8</v>
      </c>
      <c r="C11" s="7"/>
      <c r="D11" s="26"/>
      <c r="E11" s="31" t="s">
        <v>51</v>
      </c>
      <c r="F11" s="43"/>
      <c r="G11" s="24"/>
      <c r="H11" s="31" t="s">
        <v>922</v>
      </c>
      <c r="I11" s="25"/>
      <c r="J11" s="25"/>
      <c r="K11" s="46" t="s">
        <v>880</v>
      </c>
      <c r="L11" s="48"/>
      <c r="M11" s="48"/>
      <c r="BE11" s="19" t="s">
        <v>925</v>
      </c>
    </row>
    <row r="12" spans="1:59" ht="25" customHeight="1" x14ac:dyDescent="0.3">
      <c r="B12" s="22">
        <v>9</v>
      </c>
      <c r="C12" s="7"/>
      <c r="D12" s="26"/>
      <c r="E12" s="31" t="s">
        <v>51</v>
      </c>
      <c r="F12" s="43"/>
      <c r="G12" s="24"/>
      <c r="H12" s="31" t="s">
        <v>922</v>
      </c>
      <c r="I12" s="25"/>
      <c r="J12" s="25"/>
      <c r="K12" s="46" t="s">
        <v>880</v>
      </c>
      <c r="L12" s="48"/>
      <c r="M12" s="48"/>
      <c r="BE12" s="19" t="s">
        <v>897</v>
      </c>
    </row>
    <row r="13" spans="1:59" ht="25" customHeight="1" x14ac:dyDescent="0.3">
      <c r="B13" s="22">
        <v>10</v>
      </c>
      <c r="C13" s="7"/>
      <c r="D13" s="26"/>
      <c r="E13" s="31" t="s">
        <v>51</v>
      </c>
      <c r="F13" s="43"/>
      <c r="G13" s="24"/>
      <c r="H13" s="31" t="s">
        <v>922</v>
      </c>
      <c r="I13" s="25"/>
      <c r="J13" s="25"/>
      <c r="K13" s="46" t="s">
        <v>880</v>
      </c>
      <c r="L13" s="48"/>
      <c r="M13" s="48"/>
      <c r="BE13" s="19" t="s">
        <v>82</v>
      </c>
    </row>
    <row r="14" spans="1:59" ht="25" customHeight="1" x14ac:dyDescent="0.3">
      <c r="B14" s="19">
        <v>11</v>
      </c>
      <c r="C14" s="7"/>
      <c r="D14" s="26"/>
      <c r="E14" s="31" t="s">
        <v>51</v>
      </c>
      <c r="F14" s="43"/>
      <c r="G14" s="24"/>
      <c r="H14" s="31" t="s">
        <v>922</v>
      </c>
      <c r="I14" s="25"/>
      <c r="J14" s="25"/>
      <c r="K14" s="46" t="s">
        <v>880</v>
      </c>
      <c r="L14" s="48"/>
      <c r="M14" s="48"/>
    </row>
    <row r="15" spans="1:59" ht="25" customHeight="1" x14ac:dyDescent="0.3">
      <c r="B15" s="22">
        <v>12</v>
      </c>
      <c r="C15" s="7"/>
      <c r="D15" s="26"/>
      <c r="E15" s="31" t="s">
        <v>51</v>
      </c>
      <c r="F15" s="43"/>
      <c r="G15" s="24"/>
      <c r="H15" s="31" t="s">
        <v>922</v>
      </c>
      <c r="I15" s="25"/>
      <c r="J15" s="25"/>
      <c r="K15" s="46" t="s">
        <v>880</v>
      </c>
      <c r="L15" s="48"/>
      <c r="M15" s="48"/>
    </row>
    <row r="16" spans="1:59" ht="25" customHeight="1" x14ac:dyDescent="0.3">
      <c r="B16" s="22">
        <v>13</v>
      </c>
      <c r="C16" s="7"/>
      <c r="D16" s="26"/>
      <c r="E16" s="31" t="s">
        <v>51</v>
      </c>
      <c r="F16" s="43"/>
      <c r="G16" s="24"/>
      <c r="H16" s="31" t="s">
        <v>922</v>
      </c>
      <c r="I16" s="25"/>
      <c r="J16" s="25"/>
      <c r="K16" s="46" t="s">
        <v>880</v>
      </c>
      <c r="L16" s="48"/>
      <c r="M16" s="48"/>
    </row>
    <row r="17" spans="2:13" ht="25" customHeight="1" x14ac:dyDescent="0.3">
      <c r="B17" s="22">
        <v>14</v>
      </c>
      <c r="C17" s="7"/>
      <c r="D17" s="26"/>
      <c r="E17" s="31" t="s">
        <v>51</v>
      </c>
      <c r="F17" s="43"/>
      <c r="G17" s="24"/>
      <c r="H17" s="31" t="s">
        <v>922</v>
      </c>
      <c r="I17" s="25"/>
      <c r="J17" s="25"/>
      <c r="K17" s="46" t="s">
        <v>880</v>
      </c>
      <c r="L17" s="48"/>
      <c r="M17" s="48"/>
    </row>
    <row r="18" spans="2:13" ht="25" customHeight="1" x14ac:dyDescent="0.3">
      <c r="B18" s="22">
        <v>15</v>
      </c>
      <c r="C18" s="7"/>
      <c r="D18" s="26"/>
      <c r="E18" s="31" t="s">
        <v>51</v>
      </c>
      <c r="F18" s="43"/>
      <c r="G18" s="24"/>
      <c r="H18" s="31" t="s">
        <v>922</v>
      </c>
      <c r="I18" s="25"/>
      <c r="J18" s="25"/>
      <c r="K18" s="46" t="s">
        <v>880</v>
      </c>
      <c r="L18" s="48"/>
      <c r="M18" s="48"/>
    </row>
    <row r="19" spans="2:13" ht="25" customHeight="1" x14ac:dyDescent="0.3">
      <c r="B19" s="22">
        <v>16</v>
      </c>
      <c r="C19" s="7"/>
      <c r="D19" s="26"/>
      <c r="E19" s="31" t="s">
        <v>51</v>
      </c>
      <c r="F19" s="43"/>
      <c r="G19" s="24"/>
      <c r="H19" s="31" t="s">
        <v>922</v>
      </c>
      <c r="I19" s="25"/>
      <c r="J19" s="25"/>
      <c r="K19" s="46" t="s">
        <v>880</v>
      </c>
      <c r="L19" s="48"/>
      <c r="M19" s="48"/>
    </row>
    <row r="20" spans="2:13" ht="25" customHeight="1" x14ac:dyDescent="0.3">
      <c r="B20" s="22">
        <v>17</v>
      </c>
      <c r="C20" s="7"/>
      <c r="D20" s="26"/>
      <c r="E20" s="31" t="s">
        <v>51</v>
      </c>
      <c r="F20" s="43"/>
      <c r="G20" s="24"/>
      <c r="H20" s="31" t="s">
        <v>922</v>
      </c>
      <c r="I20" s="25"/>
      <c r="J20" s="25"/>
      <c r="K20" s="46" t="s">
        <v>880</v>
      </c>
      <c r="L20" s="48"/>
      <c r="M20" s="48"/>
    </row>
    <row r="21" spans="2:13" ht="25" customHeight="1" x14ac:dyDescent="0.3">
      <c r="B21" s="22">
        <v>18</v>
      </c>
      <c r="C21" s="7"/>
      <c r="D21" s="26"/>
      <c r="E21" s="31" t="s">
        <v>51</v>
      </c>
      <c r="F21" s="43"/>
      <c r="G21" s="24"/>
      <c r="H21" s="31" t="s">
        <v>922</v>
      </c>
      <c r="I21" s="25"/>
      <c r="J21" s="25"/>
      <c r="K21" s="46" t="s">
        <v>880</v>
      </c>
      <c r="L21" s="48"/>
      <c r="M21" s="48"/>
    </row>
    <row r="22" spans="2:13" ht="25" customHeight="1" x14ac:dyDescent="0.3">
      <c r="B22" s="22">
        <v>19</v>
      </c>
      <c r="C22" s="7"/>
      <c r="D22" s="26"/>
      <c r="E22" s="31" t="s">
        <v>51</v>
      </c>
      <c r="F22" s="43"/>
      <c r="G22" s="24"/>
      <c r="H22" s="31" t="s">
        <v>922</v>
      </c>
      <c r="I22" s="25"/>
      <c r="J22" s="25"/>
      <c r="K22" s="46" t="s">
        <v>880</v>
      </c>
      <c r="L22" s="48"/>
      <c r="M22" s="48"/>
    </row>
    <row r="23" spans="2:13" ht="25" customHeight="1" x14ac:dyDescent="0.3">
      <c r="B23" s="22">
        <v>20</v>
      </c>
      <c r="C23" s="7"/>
      <c r="D23" s="26"/>
      <c r="E23" s="31" t="s">
        <v>51</v>
      </c>
      <c r="F23" s="43"/>
      <c r="G23" s="24"/>
      <c r="H23" s="31" t="s">
        <v>922</v>
      </c>
      <c r="I23" s="25"/>
      <c r="J23" s="25"/>
      <c r="K23" s="46" t="s">
        <v>880</v>
      </c>
      <c r="L23" s="48"/>
      <c r="M23" s="48"/>
    </row>
  </sheetData>
  <sheetProtection algorithmName="SHA-512" hashValue="gSwk9cQizq4GB3Rut11Xe2Hru0SHgB2gIB9gb5yKvMSk4R8DMZZK04SHyf/XblvcSjGoZbFBrlGANserH2m9BA==" saltValue="PrQYocOJ8t2+/nfX2lCNOQ==" spinCount="100000" sheet="1" objects="1" scenarios="1"/>
  <mergeCells count="3">
    <mergeCell ref="B1:M1"/>
    <mergeCell ref="B2:M2"/>
    <mergeCell ref="A1:A1048576"/>
  </mergeCells>
  <phoneticPr fontId="51" type="noConversion"/>
  <dataValidations count="6">
    <dataValidation type="list" allowBlank="1" showInputMessage="1" showErrorMessage="1" sqref="E4:E23">
      <formula1>$BE$9:$BE$13</formula1>
    </dataValidation>
    <dataValidation type="decimal" allowBlank="1" showInputMessage="1" showErrorMessage="1" sqref="G4:G23">
      <formula1>-100000000000</formula1>
      <formula2>100000000000</formula2>
    </dataValidation>
    <dataValidation type="list" allowBlank="1" showInputMessage="1" showErrorMessage="1" sqref="H4:H23">
      <formula1>$BD$9:$BD$10</formula1>
    </dataValidation>
    <dataValidation type="whole" allowBlank="1" showInputMessage="1" showErrorMessage="1" sqref="I4:I23">
      <formula1>-100000000000000000000</formula1>
      <formula2>100000000000000000000</formula2>
    </dataValidation>
    <dataValidation type="whole" allowBlank="1" showInputMessage="1" showErrorMessage="1" sqref="J4:J23">
      <formula1>-100000000000000000</formula1>
      <formula2>100000000000000000</formula2>
    </dataValidation>
    <dataValidation type="list" allowBlank="1" showInputMessage="1" showErrorMessage="1" sqref="K4:K23">
      <formula1>$BF$9:$BF$10</formula1>
    </dataValidation>
  </dataValidations>
  <pageMargins left="0.69930555555555596" right="0.69930555555555596"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G23"/>
  <sheetViews>
    <sheetView workbookViewId="0">
      <pane xSplit="1" ySplit="3" topLeftCell="B6" activePane="bottomRight" state="frozen"/>
      <selection pane="topRight"/>
      <selection pane="bottomLeft"/>
      <selection pane="bottomRight" activeCell="P6" sqref="P6"/>
    </sheetView>
  </sheetViews>
  <sheetFormatPr defaultColWidth="9" defaultRowHeight="14" x14ac:dyDescent="0.3"/>
  <cols>
    <col min="1" max="1" width="1.33203125" style="316" customWidth="1"/>
    <col min="2" max="2" width="5.33203125" style="3" customWidth="1"/>
    <col min="3" max="3" width="17.33203125" customWidth="1"/>
    <col min="4" max="4" width="16.25" style="3" customWidth="1"/>
    <col min="5" max="5" width="16.33203125" style="3" customWidth="1"/>
    <col min="6" max="6" width="13.33203125" style="3" customWidth="1"/>
    <col min="7" max="7" width="16.5" style="3" customWidth="1"/>
    <col min="8" max="8" width="14.08203125" style="3" customWidth="1"/>
    <col min="9" max="9" width="14.58203125" style="3" customWidth="1"/>
    <col min="10" max="10" width="11" style="3" customWidth="1"/>
    <col min="11" max="11" width="13.83203125" customWidth="1"/>
    <col min="12" max="12" width="13.58203125" customWidth="1"/>
    <col min="13" max="13" width="15.33203125" customWidth="1"/>
    <col min="14" max="14" width="16.08203125" customWidth="1"/>
    <col min="15" max="16" width="17.58203125" customWidth="1"/>
    <col min="57" max="57" width="14.25" customWidth="1"/>
  </cols>
  <sheetData>
    <row r="1" spans="1:59" ht="28.5" customHeight="1" x14ac:dyDescent="0.3">
      <c r="B1" s="532" t="s">
        <v>926</v>
      </c>
      <c r="C1" s="533"/>
      <c r="D1" s="533"/>
      <c r="E1" s="533"/>
      <c r="F1" s="533"/>
      <c r="G1" s="533"/>
      <c r="H1" s="533"/>
      <c r="I1" s="533"/>
      <c r="J1" s="533"/>
      <c r="K1" s="533"/>
      <c r="L1" s="533"/>
      <c r="M1" s="533"/>
      <c r="N1" s="533"/>
      <c r="O1" s="533"/>
      <c r="P1" s="534"/>
    </row>
    <row r="2" spans="1:59" ht="25" customHeight="1" x14ac:dyDescent="0.3">
      <c r="B2" s="535" t="s">
        <v>927</v>
      </c>
      <c r="C2" s="536"/>
      <c r="D2" s="536"/>
      <c r="E2" s="536"/>
      <c r="F2" s="536"/>
      <c r="G2" s="536"/>
      <c r="H2" s="536"/>
      <c r="I2" s="536"/>
      <c r="J2" s="536"/>
      <c r="K2" s="536"/>
      <c r="L2" s="536"/>
      <c r="M2" s="536"/>
      <c r="N2" s="536"/>
      <c r="O2" s="536"/>
      <c r="P2" s="537"/>
    </row>
    <row r="3" spans="1:59" s="1" customFormat="1" ht="25" customHeight="1" x14ac:dyDescent="0.3">
      <c r="A3" s="316"/>
      <c r="B3" s="33" t="s">
        <v>340</v>
      </c>
      <c r="C3" s="33" t="s">
        <v>928</v>
      </c>
      <c r="D3" s="38" t="s">
        <v>929</v>
      </c>
      <c r="E3" s="33" t="s">
        <v>930</v>
      </c>
      <c r="F3" s="33" t="s">
        <v>931</v>
      </c>
      <c r="G3" s="33" t="s">
        <v>932</v>
      </c>
      <c r="H3" s="33" t="s">
        <v>933</v>
      </c>
      <c r="I3" s="33" t="s">
        <v>934</v>
      </c>
      <c r="J3" s="33" t="s">
        <v>935</v>
      </c>
      <c r="K3" s="33" t="s">
        <v>936</v>
      </c>
      <c r="L3" s="33" t="s">
        <v>937</v>
      </c>
      <c r="M3" s="39" t="s">
        <v>938</v>
      </c>
      <c r="N3" s="39" t="s">
        <v>939</v>
      </c>
      <c r="O3" s="37" t="s">
        <v>940</v>
      </c>
      <c r="P3" s="37" t="s">
        <v>941</v>
      </c>
    </row>
    <row r="4" spans="1:59" s="2" customFormat="1" ht="25" customHeight="1" x14ac:dyDescent="0.3">
      <c r="A4" s="316"/>
      <c r="B4" s="22">
        <v>1</v>
      </c>
      <c r="C4" s="7"/>
      <c r="D4" s="34"/>
      <c r="E4" s="31" t="s">
        <v>942</v>
      </c>
      <c r="F4" s="31" t="s">
        <v>943</v>
      </c>
      <c r="G4" s="36"/>
      <c r="H4" s="36"/>
      <c r="I4" s="36"/>
      <c r="J4" s="36"/>
      <c r="K4" s="25"/>
      <c r="L4" s="30"/>
      <c r="M4" s="40"/>
      <c r="N4" s="40"/>
      <c r="O4" s="28" t="s">
        <v>880</v>
      </c>
      <c r="P4" s="34"/>
    </row>
    <row r="5" spans="1:59" ht="25" customHeight="1" x14ac:dyDescent="0.3">
      <c r="B5" s="22">
        <v>2</v>
      </c>
      <c r="C5" s="7"/>
      <c r="D5" s="35"/>
      <c r="E5" s="31" t="s">
        <v>942</v>
      </c>
      <c r="F5" s="31" t="s">
        <v>943</v>
      </c>
      <c r="G5" s="36"/>
      <c r="H5" s="36"/>
      <c r="I5" s="36"/>
      <c r="J5" s="36"/>
      <c r="K5" s="25"/>
      <c r="L5" s="32"/>
      <c r="M5" s="41"/>
      <c r="N5" s="41"/>
      <c r="O5" s="28" t="s">
        <v>880</v>
      </c>
      <c r="P5" s="35"/>
    </row>
    <row r="6" spans="1:59" ht="25" customHeight="1" x14ac:dyDescent="0.3">
      <c r="B6" s="22">
        <v>3</v>
      </c>
      <c r="C6" s="7"/>
      <c r="D6" s="34"/>
      <c r="E6" s="31" t="s">
        <v>942</v>
      </c>
      <c r="F6" s="31" t="s">
        <v>943</v>
      </c>
      <c r="G6" s="36"/>
      <c r="H6" s="36"/>
      <c r="I6" s="36"/>
      <c r="J6" s="36"/>
      <c r="K6" s="25"/>
      <c r="L6" s="32"/>
      <c r="M6" s="41"/>
      <c r="N6" s="41"/>
      <c r="O6" s="28" t="s">
        <v>880</v>
      </c>
      <c r="P6" s="34"/>
    </row>
    <row r="7" spans="1:59" ht="25" customHeight="1" x14ac:dyDescent="0.3">
      <c r="B7" s="22">
        <v>4</v>
      </c>
      <c r="C7" s="7"/>
      <c r="D7" s="35"/>
      <c r="E7" s="31" t="s">
        <v>942</v>
      </c>
      <c r="F7" s="31" t="s">
        <v>943</v>
      </c>
      <c r="G7" s="36"/>
      <c r="H7" s="36"/>
      <c r="I7" s="36"/>
      <c r="J7" s="36"/>
      <c r="K7" s="25"/>
      <c r="L7" s="32"/>
      <c r="M7" s="41"/>
      <c r="N7" s="41"/>
      <c r="O7" s="28" t="s">
        <v>880</v>
      </c>
      <c r="P7" s="35"/>
    </row>
    <row r="8" spans="1:59" ht="25" customHeight="1" x14ac:dyDescent="0.3">
      <c r="B8" s="22">
        <v>5</v>
      </c>
      <c r="C8" s="7"/>
      <c r="D8" s="35"/>
      <c r="E8" s="31" t="s">
        <v>942</v>
      </c>
      <c r="F8" s="31" t="s">
        <v>943</v>
      </c>
      <c r="G8" s="36"/>
      <c r="H8" s="36"/>
      <c r="I8" s="36"/>
      <c r="J8" s="36"/>
      <c r="K8" s="25"/>
      <c r="L8" s="32"/>
      <c r="M8" s="41"/>
      <c r="N8" s="41"/>
      <c r="O8" s="28" t="s">
        <v>880</v>
      </c>
      <c r="P8" s="35"/>
    </row>
    <row r="9" spans="1:59" s="2" customFormat="1" ht="25" customHeight="1" x14ac:dyDescent="0.3">
      <c r="A9" s="316"/>
      <c r="B9" s="22">
        <v>6</v>
      </c>
      <c r="C9" s="7"/>
      <c r="D9" s="34"/>
      <c r="E9" s="31" t="s">
        <v>942</v>
      </c>
      <c r="F9" s="31" t="s">
        <v>943</v>
      </c>
      <c r="G9" s="36"/>
      <c r="H9" s="36"/>
      <c r="I9" s="36"/>
      <c r="J9" s="36"/>
      <c r="K9" s="25"/>
      <c r="L9" s="30"/>
      <c r="M9" s="40"/>
      <c r="N9" s="40"/>
      <c r="O9" s="28" t="s">
        <v>880</v>
      </c>
      <c r="P9" s="34"/>
      <c r="BD9" s="15" t="s">
        <v>944</v>
      </c>
      <c r="BE9" s="16" t="s">
        <v>942</v>
      </c>
      <c r="BF9" s="17" t="s">
        <v>880</v>
      </c>
      <c r="BG9" s="16"/>
    </row>
    <row r="10" spans="1:59" ht="25" customHeight="1" x14ac:dyDescent="0.3">
      <c r="B10" s="22">
        <v>7</v>
      </c>
      <c r="C10" s="7"/>
      <c r="D10" s="35"/>
      <c r="E10" s="31" t="s">
        <v>942</v>
      </c>
      <c r="F10" s="31" t="s">
        <v>943</v>
      </c>
      <c r="G10" s="36"/>
      <c r="H10" s="36"/>
      <c r="I10" s="36"/>
      <c r="J10" s="36"/>
      <c r="K10" s="25"/>
      <c r="L10" s="32"/>
      <c r="M10" s="41"/>
      <c r="N10" s="41"/>
      <c r="O10" s="28" t="s">
        <v>880</v>
      </c>
      <c r="P10" s="35"/>
      <c r="BD10" s="18" t="s">
        <v>943</v>
      </c>
      <c r="BE10" s="19" t="s">
        <v>945</v>
      </c>
      <c r="BF10" s="20" t="s">
        <v>881</v>
      </c>
      <c r="BG10" s="19"/>
    </row>
    <row r="11" spans="1:59" ht="25" customHeight="1" x14ac:dyDescent="0.3">
      <c r="B11" s="22">
        <v>8</v>
      </c>
      <c r="C11" s="7"/>
      <c r="D11" s="35"/>
      <c r="E11" s="31" t="s">
        <v>942</v>
      </c>
      <c r="F11" s="31" t="s">
        <v>943</v>
      </c>
      <c r="G11" s="36"/>
      <c r="H11" s="36"/>
      <c r="I11" s="36"/>
      <c r="J11" s="36"/>
      <c r="K11" s="25"/>
      <c r="L11" s="32"/>
      <c r="M11" s="41"/>
      <c r="N11" s="41"/>
      <c r="O11" s="28" t="s">
        <v>880</v>
      </c>
      <c r="P11" s="35"/>
      <c r="BE11" s="19" t="s">
        <v>946</v>
      </c>
    </row>
    <row r="12" spans="1:59" ht="25" customHeight="1" x14ac:dyDescent="0.3">
      <c r="B12" s="22">
        <v>9</v>
      </c>
      <c r="C12" s="7"/>
      <c r="D12" s="35"/>
      <c r="E12" s="31" t="s">
        <v>942</v>
      </c>
      <c r="F12" s="31" t="s">
        <v>943</v>
      </c>
      <c r="G12" s="36"/>
      <c r="H12" s="36"/>
      <c r="I12" s="36"/>
      <c r="J12" s="36"/>
      <c r="K12" s="25"/>
      <c r="L12" s="32"/>
      <c r="M12" s="41"/>
      <c r="N12" s="41"/>
      <c r="O12" s="28" t="s">
        <v>880</v>
      </c>
      <c r="P12" s="35"/>
      <c r="BE12" s="19" t="s">
        <v>947</v>
      </c>
    </row>
    <row r="13" spans="1:59" ht="25" customHeight="1" x14ac:dyDescent="0.3">
      <c r="B13" s="22">
        <v>10</v>
      </c>
      <c r="C13" s="7"/>
      <c r="D13" s="35"/>
      <c r="E13" s="31" t="s">
        <v>942</v>
      </c>
      <c r="F13" s="31" t="s">
        <v>943</v>
      </c>
      <c r="G13" s="36"/>
      <c r="H13" s="36"/>
      <c r="I13" s="36"/>
      <c r="J13" s="36"/>
      <c r="K13" s="25"/>
      <c r="L13" s="32"/>
      <c r="M13" s="41"/>
      <c r="N13" s="41"/>
      <c r="O13" s="28" t="s">
        <v>880</v>
      </c>
      <c r="P13" s="35"/>
    </row>
    <row r="14" spans="1:59" ht="25" customHeight="1" x14ac:dyDescent="0.3">
      <c r="B14" s="19">
        <v>11</v>
      </c>
      <c r="C14" s="7"/>
      <c r="D14" s="35"/>
      <c r="E14" s="31" t="s">
        <v>942</v>
      </c>
      <c r="F14" s="31" t="s">
        <v>943</v>
      </c>
      <c r="G14" s="36"/>
      <c r="H14" s="36"/>
      <c r="I14" s="36"/>
      <c r="J14" s="36"/>
      <c r="K14" s="25"/>
      <c r="L14" s="32"/>
      <c r="M14" s="41"/>
      <c r="N14" s="41"/>
      <c r="O14" s="28" t="s">
        <v>880</v>
      </c>
      <c r="P14" s="35"/>
    </row>
    <row r="15" spans="1:59" ht="25" customHeight="1" x14ac:dyDescent="0.3">
      <c r="B15" s="22">
        <v>12</v>
      </c>
      <c r="C15" s="7"/>
      <c r="D15" s="35"/>
      <c r="E15" s="31" t="s">
        <v>942</v>
      </c>
      <c r="F15" s="31" t="s">
        <v>943</v>
      </c>
      <c r="G15" s="36"/>
      <c r="H15" s="36"/>
      <c r="I15" s="36"/>
      <c r="J15" s="36"/>
      <c r="K15" s="25"/>
      <c r="L15" s="32"/>
      <c r="M15" s="41"/>
      <c r="N15" s="41"/>
      <c r="O15" s="28" t="s">
        <v>880</v>
      </c>
      <c r="P15" s="35"/>
    </row>
    <row r="16" spans="1:59" ht="25" customHeight="1" x14ac:dyDescent="0.3">
      <c r="B16" s="22">
        <v>13</v>
      </c>
      <c r="C16" s="7"/>
      <c r="D16" s="35"/>
      <c r="E16" s="31" t="s">
        <v>942</v>
      </c>
      <c r="F16" s="31" t="s">
        <v>943</v>
      </c>
      <c r="G16" s="36"/>
      <c r="H16" s="36"/>
      <c r="I16" s="36"/>
      <c r="J16" s="36"/>
      <c r="K16" s="25"/>
      <c r="L16" s="32"/>
      <c r="M16" s="41"/>
      <c r="N16" s="41"/>
      <c r="O16" s="28" t="s">
        <v>880</v>
      </c>
      <c r="P16" s="35"/>
    </row>
    <row r="17" spans="2:16" ht="25" customHeight="1" x14ac:dyDescent="0.3">
      <c r="B17" s="22">
        <v>14</v>
      </c>
      <c r="C17" s="7"/>
      <c r="D17" s="35"/>
      <c r="E17" s="31" t="s">
        <v>942</v>
      </c>
      <c r="F17" s="31" t="s">
        <v>943</v>
      </c>
      <c r="G17" s="36"/>
      <c r="H17" s="36"/>
      <c r="I17" s="36"/>
      <c r="J17" s="36"/>
      <c r="K17" s="25"/>
      <c r="L17" s="32"/>
      <c r="M17" s="41"/>
      <c r="N17" s="41"/>
      <c r="O17" s="28" t="s">
        <v>880</v>
      </c>
      <c r="P17" s="35"/>
    </row>
    <row r="18" spans="2:16" ht="25" customHeight="1" x14ac:dyDescent="0.3">
      <c r="B18" s="22">
        <v>15</v>
      </c>
      <c r="C18" s="7"/>
      <c r="D18" s="35"/>
      <c r="E18" s="31" t="s">
        <v>942</v>
      </c>
      <c r="F18" s="31" t="s">
        <v>943</v>
      </c>
      <c r="G18" s="36"/>
      <c r="H18" s="36"/>
      <c r="I18" s="36"/>
      <c r="J18" s="36"/>
      <c r="K18" s="25"/>
      <c r="L18" s="32"/>
      <c r="M18" s="41"/>
      <c r="N18" s="41"/>
      <c r="O18" s="28" t="s">
        <v>880</v>
      </c>
      <c r="P18" s="35"/>
    </row>
    <row r="19" spans="2:16" ht="25" customHeight="1" x14ac:dyDescent="0.3">
      <c r="B19" s="22">
        <v>16</v>
      </c>
      <c r="C19" s="7"/>
      <c r="D19" s="35"/>
      <c r="E19" s="31" t="s">
        <v>942</v>
      </c>
      <c r="F19" s="31" t="s">
        <v>943</v>
      </c>
      <c r="G19" s="36"/>
      <c r="H19" s="36"/>
      <c r="I19" s="36"/>
      <c r="J19" s="36"/>
      <c r="K19" s="25"/>
      <c r="L19" s="32"/>
      <c r="M19" s="41"/>
      <c r="N19" s="41"/>
      <c r="O19" s="28" t="s">
        <v>880</v>
      </c>
      <c r="P19" s="35"/>
    </row>
    <row r="20" spans="2:16" ht="25" customHeight="1" x14ac:dyDescent="0.3">
      <c r="B20" s="22">
        <v>17</v>
      </c>
      <c r="C20" s="7"/>
      <c r="D20" s="35"/>
      <c r="E20" s="31" t="s">
        <v>942</v>
      </c>
      <c r="F20" s="31" t="s">
        <v>943</v>
      </c>
      <c r="G20" s="36"/>
      <c r="H20" s="36"/>
      <c r="I20" s="36"/>
      <c r="J20" s="36"/>
      <c r="K20" s="25"/>
      <c r="L20" s="32"/>
      <c r="M20" s="41"/>
      <c r="N20" s="41"/>
      <c r="O20" s="28" t="s">
        <v>880</v>
      </c>
      <c r="P20" s="35"/>
    </row>
    <row r="21" spans="2:16" ht="25" customHeight="1" x14ac:dyDescent="0.3">
      <c r="B21" s="22">
        <v>18</v>
      </c>
      <c r="C21" s="7"/>
      <c r="D21" s="35"/>
      <c r="E21" s="31" t="s">
        <v>942</v>
      </c>
      <c r="F21" s="31" t="s">
        <v>943</v>
      </c>
      <c r="G21" s="36"/>
      <c r="H21" s="36"/>
      <c r="I21" s="36"/>
      <c r="J21" s="36"/>
      <c r="K21" s="25"/>
      <c r="L21" s="32"/>
      <c r="M21" s="41"/>
      <c r="N21" s="41"/>
      <c r="O21" s="28" t="s">
        <v>880</v>
      </c>
      <c r="P21" s="35"/>
    </row>
    <row r="22" spans="2:16" ht="25" customHeight="1" x14ac:dyDescent="0.3">
      <c r="B22" s="22">
        <v>19</v>
      </c>
      <c r="C22" s="7"/>
      <c r="D22" s="35"/>
      <c r="E22" s="31" t="s">
        <v>942</v>
      </c>
      <c r="F22" s="31" t="s">
        <v>943</v>
      </c>
      <c r="G22" s="36"/>
      <c r="H22" s="36"/>
      <c r="I22" s="36"/>
      <c r="J22" s="36"/>
      <c r="K22" s="25"/>
      <c r="L22" s="32"/>
      <c r="M22" s="41"/>
      <c r="N22" s="41"/>
      <c r="O22" s="28" t="s">
        <v>880</v>
      </c>
      <c r="P22" s="35"/>
    </row>
    <row r="23" spans="2:16" ht="25" customHeight="1" x14ac:dyDescent="0.3">
      <c r="B23" s="22">
        <v>20</v>
      </c>
      <c r="C23" s="7"/>
      <c r="D23" s="35"/>
      <c r="E23" s="31" t="s">
        <v>942</v>
      </c>
      <c r="F23" s="31" t="s">
        <v>943</v>
      </c>
      <c r="G23" s="36"/>
      <c r="H23" s="36"/>
      <c r="I23" s="36"/>
      <c r="J23" s="36"/>
      <c r="K23" s="25"/>
      <c r="L23" s="32"/>
      <c r="M23" s="41"/>
      <c r="N23" s="41"/>
      <c r="O23" s="28" t="s">
        <v>880</v>
      </c>
      <c r="P23" s="35"/>
    </row>
  </sheetData>
  <sheetProtection algorithmName="SHA-512" hashValue="C0jnz3OPiDI33g8C4VlfSjLRI5mzwpY7jgkktCRsvDme2s0r90ix7zleWXR51iJALjh+REb1/okxIuWZhOR4lA==" saltValue="NVKXf/8YFGx9ev2pbjxc8A==" spinCount="100000" sheet="1" objects="1" scenarios="1"/>
  <mergeCells count="3">
    <mergeCell ref="B1:P1"/>
    <mergeCell ref="B2:P2"/>
    <mergeCell ref="A1:A1048576"/>
  </mergeCells>
  <phoneticPr fontId="51" type="noConversion"/>
  <dataValidations count="6">
    <dataValidation type="list" allowBlank="1" showInputMessage="1" showErrorMessage="1" sqref="E4:E23">
      <formula1>$BE$9:$BE$12</formula1>
    </dataValidation>
    <dataValidation type="list" allowBlank="1" showInputMessage="1" showErrorMessage="1" sqref="F4:F23">
      <formula1>$BD$9:$BD$10</formula1>
    </dataValidation>
    <dataValidation type="whole" allowBlank="1" showInputMessage="1" showErrorMessage="1" sqref="K4:K23">
      <formula1>-1000000000000000000</formula1>
      <formula2>1000000000000000000</formula2>
    </dataValidation>
    <dataValidation type="whole" allowBlank="1" showInputMessage="1" showErrorMessage="1" sqref="L4:L23">
      <formula1>-100000000000000000000</formula1>
      <formula2>100000000000000000000</formula2>
    </dataValidation>
    <dataValidation type="decimal" allowBlank="1" showInputMessage="1" showErrorMessage="1" sqref="M4:M23 N4:N23">
      <formula1>0</formula1>
      <formula2>100000000000000</formula2>
    </dataValidation>
    <dataValidation type="list" allowBlank="1" showInputMessage="1" showErrorMessage="1" sqref="O4:O23">
      <formula1>$BF$9:$BF$10</formula1>
    </dataValidation>
  </dataValidations>
  <pageMargins left="0.69930555555555596" right="0.69930555555555596"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A23"/>
  <sheetViews>
    <sheetView workbookViewId="0">
      <pane xSplit="1" ySplit="3" topLeftCell="B6" activePane="bottomRight" state="frozen"/>
      <selection pane="topRight"/>
      <selection pane="bottomLeft"/>
      <selection pane="bottomRight" activeCell="G11" sqref="G11:G12"/>
    </sheetView>
  </sheetViews>
  <sheetFormatPr defaultColWidth="9" defaultRowHeight="14" x14ac:dyDescent="0.3"/>
  <cols>
    <col min="1" max="1" width="1.33203125" style="316" customWidth="1"/>
    <col min="2" max="2" width="5.33203125" style="3" customWidth="1"/>
    <col min="3" max="3" width="17.33203125" customWidth="1"/>
    <col min="4" max="4" width="20" style="3" customWidth="1"/>
    <col min="5" max="5" width="19.83203125" style="3" customWidth="1"/>
    <col min="6" max="6" width="20.83203125" style="3" customWidth="1"/>
    <col min="7" max="7" width="25.08203125" style="3" customWidth="1"/>
    <col min="8" max="8" width="14.08203125" style="3" customWidth="1"/>
    <col min="9" max="10" width="17.58203125" customWidth="1"/>
    <col min="51" max="51" width="14.25" customWidth="1"/>
  </cols>
  <sheetData>
    <row r="1" spans="1:53" ht="28.5" customHeight="1" x14ac:dyDescent="0.3">
      <c r="B1" s="532" t="s">
        <v>948</v>
      </c>
      <c r="C1" s="533"/>
      <c r="D1" s="533"/>
      <c r="E1" s="533"/>
      <c r="F1" s="533"/>
      <c r="G1" s="533"/>
      <c r="H1" s="533"/>
      <c r="I1" s="533"/>
      <c r="J1" s="534"/>
    </row>
    <row r="2" spans="1:53" ht="25" customHeight="1" x14ac:dyDescent="0.3">
      <c r="B2" s="535" t="s">
        <v>949</v>
      </c>
      <c r="C2" s="536"/>
      <c r="D2" s="536"/>
      <c r="E2" s="536"/>
      <c r="F2" s="536"/>
      <c r="G2" s="536"/>
      <c r="H2" s="536"/>
      <c r="I2" s="536"/>
      <c r="J2" s="537"/>
    </row>
    <row r="3" spans="1:53" s="1" customFormat="1" ht="25" customHeight="1" x14ac:dyDescent="0.3">
      <c r="A3" s="316"/>
      <c r="B3" s="33" t="s">
        <v>340</v>
      </c>
      <c r="C3" s="33" t="s">
        <v>950</v>
      </c>
      <c r="D3" s="33" t="s">
        <v>951</v>
      </c>
      <c r="E3" s="33" t="s">
        <v>952</v>
      </c>
      <c r="F3" s="33" t="s">
        <v>878</v>
      </c>
      <c r="G3" s="33" t="s">
        <v>953</v>
      </c>
      <c r="H3" s="33" t="s">
        <v>954</v>
      </c>
      <c r="I3" s="37" t="s">
        <v>955</v>
      </c>
      <c r="J3" s="37" t="s">
        <v>941</v>
      </c>
    </row>
    <row r="4" spans="1:53" s="2" customFormat="1" ht="25" customHeight="1" x14ac:dyDescent="0.3">
      <c r="A4" s="316"/>
      <c r="B4" s="22">
        <v>1</v>
      </c>
      <c r="C4" s="7"/>
      <c r="D4" s="34"/>
      <c r="E4" s="31"/>
      <c r="F4" s="31"/>
      <c r="G4" s="31"/>
      <c r="H4" s="25"/>
      <c r="I4" s="28" t="s">
        <v>880</v>
      </c>
      <c r="J4" s="28"/>
    </row>
    <row r="5" spans="1:53" ht="25" customHeight="1" x14ac:dyDescent="0.3">
      <c r="B5" s="22">
        <v>2</v>
      </c>
      <c r="C5" s="7"/>
      <c r="D5" s="35"/>
      <c r="E5" s="31"/>
      <c r="F5" s="31"/>
      <c r="G5" s="36"/>
      <c r="H5" s="25"/>
      <c r="I5" s="28" t="s">
        <v>880</v>
      </c>
      <c r="J5" s="29"/>
    </row>
    <row r="6" spans="1:53" ht="25" customHeight="1" x14ac:dyDescent="0.3">
      <c r="B6" s="22">
        <v>3</v>
      </c>
      <c r="C6" s="7"/>
      <c r="D6" s="34"/>
      <c r="E6" s="31"/>
      <c r="F6" s="31"/>
      <c r="G6" s="36"/>
      <c r="H6" s="25"/>
      <c r="I6" s="28" t="s">
        <v>880</v>
      </c>
      <c r="J6" s="29"/>
    </row>
    <row r="7" spans="1:53" ht="25" customHeight="1" x14ac:dyDescent="0.3">
      <c r="B7" s="22">
        <v>4</v>
      </c>
      <c r="C7" s="7"/>
      <c r="D7" s="34"/>
      <c r="E7" s="31"/>
      <c r="F7" s="31"/>
      <c r="G7" s="36"/>
      <c r="H7" s="25"/>
      <c r="I7" s="28" t="s">
        <v>880</v>
      </c>
      <c r="J7" s="29"/>
    </row>
    <row r="8" spans="1:53" ht="25" customHeight="1" x14ac:dyDescent="0.3">
      <c r="B8" s="22">
        <v>5</v>
      </c>
      <c r="C8" s="7"/>
      <c r="D8" s="35"/>
      <c r="E8" s="31"/>
      <c r="F8" s="31"/>
      <c r="G8" s="36"/>
      <c r="H8" s="25"/>
      <c r="I8" s="28" t="s">
        <v>880</v>
      </c>
      <c r="J8" s="29"/>
    </row>
    <row r="9" spans="1:53" s="2" customFormat="1" ht="25" customHeight="1" x14ac:dyDescent="0.3">
      <c r="A9" s="316"/>
      <c r="B9" s="22">
        <v>6</v>
      </c>
      <c r="C9" s="7"/>
      <c r="D9" s="34"/>
      <c r="E9" s="31"/>
      <c r="F9" s="31"/>
      <c r="G9" s="36"/>
      <c r="H9" s="25"/>
      <c r="I9" s="28" t="s">
        <v>880</v>
      </c>
      <c r="J9" s="28"/>
      <c r="AX9" s="15" t="s">
        <v>944</v>
      </c>
      <c r="AY9" s="16"/>
      <c r="AZ9" s="17" t="s">
        <v>880</v>
      </c>
      <c r="BA9" s="16"/>
    </row>
    <row r="10" spans="1:53" ht="25" customHeight="1" x14ac:dyDescent="0.3">
      <c r="B10" s="22">
        <v>7</v>
      </c>
      <c r="C10" s="7"/>
      <c r="D10" s="35"/>
      <c r="E10" s="31"/>
      <c r="F10" s="31"/>
      <c r="G10" s="36"/>
      <c r="H10" s="25"/>
      <c r="I10" s="28" t="s">
        <v>880</v>
      </c>
      <c r="J10" s="29"/>
      <c r="AX10" s="18" t="s">
        <v>943</v>
      </c>
      <c r="AY10" s="19"/>
      <c r="AZ10" s="20" t="s">
        <v>881</v>
      </c>
      <c r="BA10" s="19"/>
    </row>
    <row r="11" spans="1:53" ht="25" customHeight="1" x14ac:dyDescent="0.3">
      <c r="B11" s="22">
        <v>8</v>
      </c>
      <c r="C11" s="7"/>
      <c r="D11" s="35"/>
      <c r="E11" s="31"/>
      <c r="F11" s="31"/>
      <c r="G11" s="36"/>
      <c r="H11" s="25"/>
      <c r="I11" s="28" t="s">
        <v>880</v>
      </c>
      <c r="J11" s="29"/>
      <c r="AY11" s="19"/>
    </row>
    <row r="12" spans="1:53" ht="25" customHeight="1" x14ac:dyDescent="0.3">
      <c r="B12" s="22">
        <v>9</v>
      </c>
      <c r="C12" s="7"/>
      <c r="D12" s="35"/>
      <c r="E12" s="31"/>
      <c r="F12" s="31"/>
      <c r="G12" s="36"/>
      <c r="H12" s="25"/>
      <c r="I12" s="28" t="s">
        <v>880</v>
      </c>
      <c r="J12" s="29"/>
      <c r="AY12" s="19"/>
    </row>
    <row r="13" spans="1:53" ht="25" customHeight="1" x14ac:dyDescent="0.3">
      <c r="B13" s="22">
        <v>10</v>
      </c>
      <c r="C13" s="7"/>
      <c r="D13" s="35"/>
      <c r="E13" s="31"/>
      <c r="F13" s="31"/>
      <c r="G13" s="36"/>
      <c r="H13" s="25"/>
      <c r="I13" s="28" t="s">
        <v>880</v>
      </c>
      <c r="J13" s="29"/>
    </row>
    <row r="14" spans="1:53" ht="25" customHeight="1" x14ac:dyDescent="0.3">
      <c r="B14" s="19">
        <v>11</v>
      </c>
      <c r="C14" s="7"/>
      <c r="D14" s="35"/>
      <c r="E14" s="31"/>
      <c r="F14" s="31"/>
      <c r="G14" s="36"/>
      <c r="H14" s="25"/>
      <c r="I14" s="28" t="s">
        <v>880</v>
      </c>
      <c r="J14" s="29"/>
    </row>
    <row r="15" spans="1:53" ht="25" customHeight="1" x14ac:dyDescent="0.3">
      <c r="B15" s="22">
        <v>12</v>
      </c>
      <c r="C15" s="7"/>
      <c r="D15" s="35"/>
      <c r="E15" s="31"/>
      <c r="F15" s="31"/>
      <c r="G15" s="36"/>
      <c r="H15" s="25"/>
      <c r="I15" s="28" t="s">
        <v>880</v>
      </c>
      <c r="J15" s="29"/>
    </row>
    <row r="16" spans="1:53" ht="25" customHeight="1" x14ac:dyDescent="0.3">
      <c r="B16" s="22">
        <v>13</v>
      </c>
      <c r="C16" s="7"/>
      <c r="D16" s="35"/>
      <c r="E16" s="31"/>
      <c r="F16" s="31"/>
      <c r="G16" s="36"/>
      <c r="H16" s="25"/>
      <c r="I16" s="28" t="s">
        <v>880</v>
      </c>
      <c r="J16" s="29"/>
    </row>
    <row r="17" spans="2:10" ht="25" customHeight="1" x14ac:dyDescent="0.3">
      <c r="B17" s="22">
        <v>14</v>
      </c>
      <c r="C17" s="7"/>
      <c r="D17" s="35"/>
      <c r="E17" s="31"/>
      <c r="F17" s="31"/>
      <c r="G17" s="36"/>
      <c r="H17" s="25"/>
      <c r="I17" s="28" t="s">
        <v>880</v>
      </c>
      <c r="J17" s="29"/>
    </row>
    <row r="18" spans="2:10" ht="25" customHeight="1" x14ac:dyDescent="0.3">
      <c r="B18" s="22">
        <v>15</v>
      </c>
      <c r="C18" s="7"/>
      <c r="D18" s="35"/>
      <c r="E18" s="31"/>
      <c r="F18" s="31"/>
      <c r="G18" s="36"/>
      <c r="H18" s="25"/>
      <c r="I18" s="28" t="s">
        <v>880</v>
      </c>
      <c r="J18" s="29"/>
    </row>
    <row r="19" spans="2:10" ht="25" customHeight="1" x14ac:dyDescent="0.3">
      <c r="B19" s="22">
        <v>16</v>
      </c>
      <c r="C19" s="7"/>
      <c r="D19" s="35"/>
      <c r="E19" s="31"/>
      <c r="F19" s="31"/>
      <c r="G19" s="36"/>
      <c r="H19" s="25"/>
      <c r="I19" s="28" t="s">
        <v>880</v>
      </c>
      <c r="J19" s="29"/>
    </row>
    <row r="20" spans="2:10" ht="25" customHeight="1" x14ac:dyDescent="0.3">
      <c r="B20" s="22">
        <v>17</v>
      </c>
      <c r="C20" s="7"/>
      <c r="D20" s="35"/>
      <c r="E20" s="31"/>
      <c r="F20" s="31"/>
      <c r="G20" s="36"/>
      <c r="H20" s="25"/>
      <c r="I20" s="28" t="s">
        <v>880</v>
      </c>
      <c r="J20" s="29"/>
    </row>
    <row r="21" spans="2:10" ht="25" customHeight="1" x14ac:dyDescent="0.3">
      <c r="B21" s="22">
        <v>18</v>
      </c>
      <c r="C21" s="7"/>
      <c r="D21" s="35"/>
      <c r="E21" s="31"/>
      <c r="F21" s="31"/>
      <c r="G21" s="36"/>
      <c r="H21" s="25"/>
      <c r="I21" s="28" t="s">
        <v>880</v>
      </c>
      <c r="J21" s="29"/>
    </row>
    <row r="22" spans="2:10" ht="25" customHeight="1" x14ac:dyDescent="0.3">
      <c r="B22" s="22">
        <v>19</v>
      </c>
      <c r="C22" s="7"/>
      <c r="D22" s="35"/>
      <c r="E22" s="31"/>
      <c r="F22" s="31"/>
      <c r="G22" s="36"/>
      <c r="H22" s="25"/>
      <c r="I22" s="28" t="s">
        <v>880</v>
      </c>
      <c r="J22" s="29"/>
    </row>
    <row r="23" spans="2:10" ht="25" customHeight="1" x14ac:dyDescent="0.3">
      <c r="B23" s="22">
        <v>20</v>
      </c>
      <c r="C23" s="7"/>
      <c r="D23" s="35"/>
      <c r="E23" s="31"/>
      <c r="F23" s="31"/>
      <c r="G23" s="36"/>
      <c r="H23" s="25"/>
      <c r="I23" s="28" t="s">
        <v>880</v>
      </c>
      <c r="J23" s="29"/>
    </row>
  </sheetData>
  <sheetProtection algorithmName="SHA-512" hashValue="zH1whWkRmOShy9S8yDaBbPjKKp8WS/MOsM5jprBQqhhwbaqz0QFJfP7IJhb6uJHFgMTdfMWncNKv7Nv33sGJqQ==" saltValue="MDgsT+CIpoUyIuQ68SryxA==" spinCount="100000" sheet="1" objects="1" scenarios="1"/>
  <mergeCells count="3">
    <mergeCell ref="B1:J1"/>
    <mergeCell ref="B2:J2"/>
    <mergeCell ref="A1:A1048576"/>
  </mergeCells>
  <phoneticPr fontId="51" type="noConversion"/>
  <dataValidations count="2">
    <dataValidation type="whole" allowBlank="1" showInputMessage="1" showErrorMessage="1" sqref="H4:H23">
      <formula1>-100000000000</formula1>
      <formula2>100000000000</formula2>
    </dataValidation>
    <dataValidation type="list" allowBlank="1" showInputMessage="1" showErrorMessage="1" sqref="I4:I23">
      <formula1>$AZ$9:$AZ$10</formula1>
    </dataValidation>
  </dataValidations>
  <pageMargins left="0.69930555555555596" right="0.69930555555555596"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A23"/>
  <sheetViews>
    <sheetView workbookViewId="0">
      <pane xSplit="1" ySplit="3" topLeftCell="B6" activePane="bottomRight" state="frozen"/>
      <selection pane="topRight"/>
      <selection pane="bottomLeft"/>
      <selection pane="bottomRight" activeCell="C6" sqref="C6:J7"/>
    </sheetView>
  </sheetViews>
  <sheetFormatPr defaultColWidth="9" defaultRowHeight="14" x14ac:dyDescent="0.3"/>
  <cols>
    <col min="1" max="1" width="1.33203125" style="316" customWidth="1"/>
    <col min="2" max="2" width="5.33203125" style="3" customWidth="1"/>
    <col min="3" max="3" width="17.33203125" customWidth="1"/>
    <col min="4" max="4" width="20" style="3" customWidth="1"/>
    <col min="5" max="5" width="19.83203125" style="3" customWidth="1"/>
    <col min="6" max="6" width="20.83203125" style="3" customWidth="1"/>
    <col min="7" max="7" width="15.08203125" style="3" customWidth="1"/>
    <col min="8" max="8" width="14.08203125" style="3" customWidth="1"/>
    <col min="9" max="10" width="17.58203125" customWidth="1"/>
    <col min="11" max="11" width="22" customWidth="1"/>
    <col min="51" max="51" width="14.25" customWidth="1"/>
  </cols>
  <sheetData>
    <row r="1" spans="1:53" ht="28.5" customHeight="1" x14ac:dyDescent="0.3">
      <c r="B1" s="532" t="s">
        <v>956</v>
      </c>
      <c r="C1" s="533"/>
      <c r="D1" s="533"/>
      <c r="E1" s="533"/>
      <c r="F1" s="533"/>
      <c r="G1" s="533"/>
      <c r="H1" s="533"/>
      <c r="I1" s="533"/>
      <c r="J1" s="533"/>
      <c r="K1" s="534"/>
    </row>
    <row r="2" spans="1:53" ht="25" customHeight="1" x14ac:dyDescent="0.3">
      <c r="B2" s="535" t="s">
        <v>957</v>
      </c>
      <c r="C2" s="536"/>
      <c r="D2" s="536"/>
      <c r="E2" s="536"/>
      <c r="F2" s="536"/>
      <c r="G2" s="536"/>
      <c r="H2" s="536"/>
      <c r="I2" s="536"/>
      <c r="J2" s="536"/>
      <c r="K2" s="537"/>
    </row>
    <row r="3" spans="1:53" s="1" customFormat="1" ht="25" customHeight="1" x14ac:dyDescent="0.3">
      <c r="A3" s="316"/>
      <c r="B3" s="21" t="s">
        <v>340</v>
      </c>
      <c r="C3" s="21" t="s">
        <v>958</v>
      </c>
      <c r="D3" s="21" t="s">
        <v>959</v>
      </c>
      <c r="E3" s="21" t="s">
        <v>960</v>
      </c>
      <c r="F3" s="21" t="s">
        <v>961</v>
      </c>
      <c r="G3" s="21" t="s">
        <v>962</v>
      </c>
      <c r="H3" s="21" t="s">
        <v>963</v>
      </c>
      <c r="I3" s="21" t="s">
        <v>964</v>
      </c>
      <c r="J3" s="21" t="s">
        <v>965</v>
      </c>
      <c r="K3" s="27" t="s">
        <v>966</v>
      </c>
    </row>
    <row r="4" spans="1:53" s="2" customFormat="1" ht="25" customHeight="1" x14ac:dyDescent="0.3">
      <c r="A4" s="316"/>
      <c r="B4" s="22">
        <v>1</v>
      </c>
      <c r="C4" s="7"/>
      <c r="D4" s="30"/>
      <c r="E4" s="31"/>
      <c r="F4" s="31"/>
      <c r="G4" s="25"/>
      <c r="H4" s="25"/>
      <c r="I4" s="28"/>
      <c r="J4" s="28"/>
      <c r="K4" s="28" t="s">
        <v>880</v>
      </c>
    </row>
    <row r="5" spans="1:53" ht="25" customHeight="1" x14ac:dyDescent="0.3">
      <c r="B5" s="22">
        <v>2</v>
      </c>
      <c r="C5" s="7"/>
      <c r="D5" s="32"/>
      <c r="E5" s="31"/>
      <c r="F5" s="31"/>
      <c r="G5" s="25"/>
      <c r="H5" s="25"/>
      <c r="I5" s="28"/>
      <c r="J5" s="29"/>
      <c r="K5" s="28" t="s">
        <v>880</v>
      </c>
    </row>
    <row r="6" spans="1:53" ht="25" customHeight="1" x14ac:dyDescent="0.3">
      <c r="B6" s="22">
        <v>3</v>
      </c>
      <c r="C6" s="7"/>
      <c r="D6" s="26"/>
      <c r="E6" s="31"/>
      <c r="F6" s="31"/>
      <c r="G6" s="25"/>
      <c r="H6" s="25"/>
      <c r="I6" s="28"/>
      <c r="J6" s="29"/>
      <c r="K6" s="28" t="s">
        <v>880</v>
      </c>
    </row>
    <row r="7" spans="1:53" ht="25" customHeight="1" x14ac:dyDescent="0.3">
      <c r="B7" s="22">
        <v>4</v>
      </c>
      <c r="C7" s="7"/>
      <c r="D7" s="26"/>
      <c r="E7" s="31"/>
      <c r="F7" s="31"/>
      <c r="G7" s="25"/>
      <c r="H7" s="25"/>
      <c r="I7" s="28"/>
      <c r="J7" s="29"/>
      <c r="K7" s="28" t="s">
        <v>880</v>
      </c>
    </row>
    <row r="8" spans="1:53" ht="25" customHeight="1" x14ac:dyDescent="0.3">
      <c r="B8" s="22">
        <v>5</v>
      </c>
      <c r="C8" s="7"/>
      <c r="D8" s="26"/>
      <c r="E8" s="31"/>
      <c r="F8" s="31"/>
      <c r="G8" s="25"/>
      <c r="H8" s="25"/>
      <c r="I8" s="28"/>
      <c r="J8" s="29"/>
      <c r="K8" s="28" t="s">
        <v>880</v>
      </c>
    </row>
    <row r="9" spans="1:53" s="2" customFormat="1" ht="25" customHeight="1" x14ac:dyDescent="0.3">
      <c r="A9" s="316"/>
      <c r="B9" s="22">
        <v>6</v>
      </c>
      <c r="C9" s="7"/>
      <c r="D9" s="23"/>
      <c r="E9" s="31"/>
      <c r="F9" s="31"/>
      <c r="G9" s="25"/>
      <c r="H9" s="25"/>
      <c r="I9" s="28"/>
      <c r="J9" s="28"/>
      <c r="K9" s="28" t="s">
        <v>880</v>
      </c>
      <c r="AX9" s="15" t="s">
        <v>944</v>
      </c>
      <c r="AY9" s="16"/>
      <c r="AZ9" s="17" t="s">
        <v>880</v>
      </c>
      <c r="BA9" s="16"/>
    </row>
    <row r="10" spans="1:53" ht="25" customHeight="1" x14ac:dyDescent="0.3">
      <c r="B10" s="22">
        <v>7</v>
      </c>
      <c r="C10" s="7"/>
      <c r="D10" s="26"/>
      <c r="E10" s="31"/>
      <c r="F10" s="31"/>
      <c r="G10" s="25"/>
      <c r="H10" s="25"/>
      <c r="I10" s="28"/>
      <c r="J10" s="29"/>
      <c r="K10" s="28" t="s">
        <v>880</v>
      </c>
      <c r="AX10" s="18" t="s">
        <v>943</v>
      </c>
      <c r="AY10" s="19"/>
      <c r="AZ10" s="20" t="s">
        <v>881</v>
      </c>
      <c r="BA10" s="19"/>
    </row>
    <row r="11" spans="1:53" ht="25" customHeight="1" x14ac:dyDescent="0.3">
      <c r="B11" s="22">
        <v>8</v>
      </c>
      <c r="C11" s="7"/>
      <c r="D11" s="26"/>
      <c r="E11" s="31"/>
      <c r="F11" s="31"/>
      <c r="G11" s="25"/>
      <c r="H11" s="25"/>
      <c r="I11" s="28"/>
      <c r="J11" s="29"/>
      <c r="K11" s="28" t="s">
        <v>880</v>
      </c>
      <c r="AY11" s="19"/>
    </row>
    <row r="12" spans="1:53" ht="25" customHeight="1" x14ac:dyDescent="0.3">
      <c r="B12" s="22">
        <v>9</v>
      </c>
      <c r="C12" s="7"/>
      <c r="D12" s="26"/>
      <c r="E12" s="31"/>
      <c r="F12" s="31"/>
      <c r="G12" s="25"/>
      <c r="H12" s="25"/>
      <c r="I12" s="28"/>
      <c r="J12" s="29"/>
      <c r="K12" s="28" t="s">
        <v>880</v>
      </c>
      <c r="AY12" s="19"/>
    </row>
    <row r="13" spans="1:53" ht="25" customHeight="1" x14ac:dyDescent="0.3">
      <c r="B13" s="22">
        <v>10</v>
      </c>
      <c r="C13" s="7"/>
      <c r="D13" s="26"/>
      <c r="E13" s="31"/>
      <c r="F13" s="31"/>
      <c r="G13" s="25"/>
      <c r="H13" s="25"/>
      <c r="I13" s="28"/>
      <c r="J13" s="29"/>
      <c r="K13" s="28" t="s">
        <v>880</v>
      </c>
    </row>
    <row r="14" spans="1:53" ht="25" customHeight="1" x14ac:dyDescent="0.3">
      <c r="B14" s="19">
        <v>11</v>
      </c>
      <c r="C14" s="7"/>
      <c r="D14" s="26"/>
      <c r="E14" s="31"/>
      <c r="F14" s="31"/>
      <c r="G14" s="25"/>
      <c r="H14" s="25"/>
      <c r="I14" s="28"/>
      <c r="J14" s="29"/>
      <c r="K14" s="28" t="s">
        <v>880</v>
      </c>
    </row>
    <row r="15" spans="1:53" ht="25" customHeight="1" x14ac:dyDescent="0.3">
      <c r="B15" s="22">
        <v>12</v>
      </c>
      <c r="C15" s="7"/>
      <c r="D15" s="26"/>
      <c r="E15" s="31"/>
      <c r="F15" s="31"/>
      <c r="G15" s="25"/>
      <c r="H15" s="25"/>
      <c r="I15" s="28"/>
      <c r="J15" s="29"/>
      <c r="K15" s="28" t="s">
        <v>880</v>
      </c>
    </row>
    <row r="16" spans="1:53" ht="25" customHeight="1" x14ac:dyDescent="0.3">
      <c r="B16" s="22">
        <v>13</v>
      </c>
      <c r="C16" s="7"/>
      <c r="D16" s="26"/>
      <c r="E16" s="31"/>
      <c r="F16" s="31"/>
      <c r="G16" s="25"/>
      <c r="H16" s="25"/>
      <c r="I16" s="28"/>
      <c r="J16" s="29"/>
      <c r="K16" s="28" t="s">
        <v>880</v>
      </c>
    </row>
    <row r="17" spans="2:11" ht="25" customHeight="1" x14ac:dyDescent="0.3">
      <c r="B17" s="22">
        <v>14</v>
      </c>
      <c r="C17" s="7"/>
      <c r="D17" s="26"/>
      <c r="E17" s="31"/>
      <c r="F17" s="31"/>
      <c r="G17" s="25"/>
      <c r="H17" s="25"/>
      <c r="I17" s="28"/>
      <c r="J17" s="29"/>
      <c r="K17" s="28" t="s">
        <v>880</v>
      </c>
    </row>
    <row r="18" spans="2:11" ht="25" customHeight="1" x14ac:dyDescent="0.3">
      <c r="B18" s="22">
        <v>15</v>
      </c>
      <c r="C18" s="7"/>
      <c r="D18" s="26"/>
      <c r="E18" s="31"/>
      <c r="F18" s="31"/>
      <c r="G18" s="25"/>
      <c r="H18" s="25"/>
      <c r="I18" s="28"/>
      <c r="J18" s="29"/>
      <c r="K18" s="28" t="s">
        <v>880</v>
      </c>
    </row>
    <row r="19" spans="2:11" ht="25" customHeight="1" x14ac:dyDescent="0.3">
      <c r="B19" s="22">
        <v>16</v>
      </c>
      <c r="C19" s="7"/>
      <c r="D19" s="26"/>
      <c r="E19" s="31"/>
      <c r="F19" s="31"/>
      <c r="G19" s="25"/>
      <c r="H19" s="25"/>
      <c r="I19" s="28"/>
      <c r="J19" s="29"/>
      <c r="K19" s="28" t="s">
        <v>880</v>
      </c>
    </row>
    <row r="20" spans="2:11" ht="25" customHeight="1" x14ac:dyDescent="0.3">
      <c r="B20" s="22">
        <v>17</v>
      </c>
      <c r="C20" s="7"/>
      <c r="D20" s="26"/>
      <c r="E20" s="31"/>
      <c r="F20" s="31"/>
      <c r="G20" s="25"/>
      <c r="H20" s="25"/>
      <c r="I20" s="28"/>
      <c r="J20" s="29"/>
      <c r="K20" s="28" t="s">
        <v>880</v>
      </c>
    </row>
    <row r="21" spans="2:11" ht="25" customHeight="1" x14ac:dyDescent="0.3">
      <c r="B21" s="22">
        <v>18</v>
      </c>
      <c r="C21" s="7"/>
      <c r="D21" s="26"/>
      <c r="E21" s="31"/>
      <c r="F21" s="31"/>
      <c r="G21" s="25"/>
      <c r="H21" s="25"/>
      <c r="I21" s="28"/>
      <c r="J21" s="29"/>
      <c r="K21" s="28" t="s">
        <v>880</v>
      </c>
    </row>
    <row r="22" spans="2:11" ht="25" customHeight="1" x14ac:dyDescent="0.3">
      <c r="B22" s="22">
        <v>19</v>
      </c>
      <c r="C22" s="7"/>
      <c r="D22" s="26"/>
      <c r="E22" s="31"/>
      <c r="F22" s="31"/>
      <c r="G22" s="25"/>
      <c r="H22" s="25"/>
      <c r="I22" s="28"/>
      <c r="J22" s="29"/>
      <c r="K22" s="28" t="s">
        <v>880</v>
      </c>
    </row>
    <row r="23" spans="2:11" ht="25" customHeight="1" x14ac:dyDescent="0.3">
      <c r="B23" s="22">
        <v>20</v>
      </c>
      <c r="C23" s="7"/>
      <c r="D23" s="26"/>
      <c r="E23" s="31"/>
      <c r="F23" s="31"/>
      <c r="G23" s="25"/>
      <c r="H23" s="25"/>
      <c r="I23" s="28"/>
      <c r="J23" s="29"/>
      <c r="K23" s="28" t="s">
        <v>880</v>
      </c>
    </row>
  </sheetData>
  <sheetProtection algorithmName="SHA-512" hashValue="xfuzVtHyAYJxuJNPBVH8V34u9D+goZb+2Uak/n+XFY9HrgGFh1Pp28CgxPsbJBpKW2sXpQzIznE4pgdC6gGJaw==" saltValue="Av8T7DwWsJypoQpf9eLjMg==" spinCount="100000" sheet="1" objects="1" scenarios="1"/>
  <mergeCells count="3">
    <mergeCell ref="B1:K1"/>
    <mergeCell ref="B2:K2"/>
    <mergeCell ref="A1:A1048576"/>
  </mergeCells>
  <phoneticPr fontId="51" type="noConversion"/>
  <dataValidations count="2">
    <dataValidation type="decimal" allowBlank="1" showInputMessage="1" showErrorMessage="1" sqref="G4 H4 H5 H6 G5:G23 H7:H23">
      <formula1>-100000000000</formula1>
      <formula2>100000000000</formula2>
    </dataValidation>
    <dataValidation type="list" allowBlank="1" showInputMessage="1" showErrorMessage="1" sqref="K4:K23">
      <formula1>$AZ$9:$AZ$10</formula1>
    </dataValidation>
  </dataValidations>
  <pageMargins left="0.69930555555555596" right="0.69930555555555596"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Z23"/>
  <sheetViews>
    <sheetView workbookViewId="0">
      <pane xSplit="1" ySplit="3" topLeftCell="B4" activePane="bottomRight" state="frozen"/>
      <selection pane="topRight"/>
      <selection pane="bottomLeft"/>
      <selection pane="bottomRight" activeCell="J4" sqref="J4"/>
    </sheetView>
  </sheetViews>
  <sheetFormatPr defaultColWidth="9" defaultRowHeight="14" x14ac:dyDescent="0.3"/>
  <cols>
    <col min="1" max="1" width="1.33203125" style="316" customWidth="1"/>
    <col min="2" max="2" width="5.33203125" style="3" customWidth="1"/>
    <col min="3" max="3" width="17.33203125" customWidth="1"/>
    <col min="4" max="4" width="20" style="3" customWidth="1"/>
    <col min="5" max="5" width="19.83203125" style="3" customWidth="1"/>
    <col min="6" max="6" width="15.58203125" style="3" customWidth="1"/>
    <col min="7" max="7" width="15.08203125" style="3" customWidth="1"/>
    <col min="8" max="8" width="22.25" style="3" customWidth="1"/>
    <col min="9" max="10" width="17.58203125" customWidth="1"/>
    <col min="50" max="50" width="14.25" customWidth="1"/>
  </cols>
  <sheetData>
    <row r="1" spans="1:52" ht="28.5" customHeight="1" x14ac:dyDescent="0.3">
      <c r="B1" s="532" t="s">
        <v>967</v>
      </c>
      <c r="C1" s="533"/>
      <c r="D1" s="533"/>
      <c r="E1" s="533"/>
      <c r="F1" s="533"/>
      <c r="G1" s="533"/>
      <c r="H1" s="533"/>
      <c r="I1" s="533"/>
      <c r="J1" s="533"/>
    </row>
    <row r="2" spans="1:52" ht="25" customHeight="1" x14ac:dyDescent="0.3">
      <c r="B2" s="535" t="s">
        <v>957</v>
      </c>
      <c r="C2" s="536"/>
      <c r="D2" s="536"/>
      <c r="E2" s="536"/>
      <c r="F2" s="536"/>
      <c r="G2" s="536"/>
      <c r="H2" s="536"/>
      <c r="I2" s="536"/>
      <c r="J2" s="536"/>
    </row>
    <row r="3" spans="1:52" s="1" customFormat="1" ht="25" customHeight="1" x14ac:dyDescent="0.3">
      <c r="A3" s="316"/>
      <c r="B3" s="21" t="s">
        <v>340</v>
      </c>
      <c r="C3" s="21" t="s">
        <v>968</v>
      </c>
      <c r="D3" s="21" t="s">
        <v>969</v>
      </c>
      <c r="E3" s="21" t="s">
        <v>970</v>
      </c>
      <c r="F3" s="21" t="s">
        <v>971</v>
      </c>
      <c r="G3" s="21" t="s">
        <v>972</v>
      </c>
      <c r="H3" s="21" t="s">
        <v>973</v>
      </c>
      <c r="I3" s="21" t="s">
        <v>974</v>
      </c>
      <c r="J3" s="27" t="s">
        <v>975</v>
      </c>
    </row>
    <row r="4" spans="1:52" s="2" customFormat="1" ht="25" customHeight="1" x14ac:dyDescent="0.3">
      <c r="A4" s="316"/>
      <c r="B4" s="22">
        <v>1</v>
      </c>
      <c r="C4" s="7"/>
      <c r="D4" s="23"/>
      <c r="E4" s="24"/>
      <c r="F4" s="25"/>
      <c r="G4" s="25"/>
      <c r="H4" s="25" t="s">
        <v>544</v>
      </c>
      <c r="I4" s="28"/>
      <c r="J4" s="28"/>
    </row>
    <row r="5" spans="1:52" ht="25" customHeight="1" x14ac:dyDescent="0.3">
      <c r="B5" s="22">
        <v>2</v>
      </c>
      <c r="C5" s="7"/>
      <c r="D5" s="26"/>
      <c r="E5" s="24"/>
      <c r="F5" s="25"/>
      <c r="G5" s="25"/>
      <c r="H5" s="25" t="s">
        <v>544</v>
      </c>
      <c r="I5" s="28"/>
      <c r="J5" s="29"/>
    </row>
    <row r="6" spans="1:52" ht="25" customHeight="1" x14ac:dyDescent="0.3">
      <c r="B6" s="22">
        <v>3</v>
      </c>
      <c r="C6" s="7"/>
      <c r="D6" s="26"/>
      <c r="E6" s="24"/>
      <c r="F6" s="25"/>
      <c r="G6" s="25"/>
      <c r="H6" s="25" t="s">
        <v>544</v>
      </c>
      <c r="I6" s="28"/>
      <c r="J6" s="29"/>
    </row>
    <row r="7" spans="1:52" ht="25" customHeight="1" x14ac:dyDescent="0.3">
      <c r="B7" s="22">
        <v>4</v>
      </c>
      <c r="C7" s="7"/>
      <c r="D7" s="26"/>
      <c r="E7" s="24"/>
      <c r="F7" s="25"/>
      <c r="G7" s="25"/>
      <c r="H7" s="25" t="s">
        <v>544</v>
      </c>
      <c r="I7" s="28"/>
      <c r="J7" s="29"/>
    </row>
    <row r="8" spans="1:52" ht="25" customHeight="1" x14ac:dyDescent="0.3">
      <c r="B8" s="22">
        <v>5</v>
      </c>
      <c r="C8" s="7"/>
      <c r="D8" s="26"/>
      <c r="E8" s="24"/>
      <c r="F8" s="25"/>
      <c r="G8" s="25"/>
      <c r="H8" s="25" t="s">
        <v>544</v>
      </c>
      <c r="I8" s="28"/>
      <c r="J8" s="29"/>
    </row>
    <row r="9" spans="1:52" s="2" customFormat="1" ht="25" customHeight="1" x14ac:dyDescent="0.3">
      <c r="A9" s="316"/>
      <c r="B9" s="22">
        <v>6</v>
      </c>
      <c r="C9" s="7"/>
      <c r="D9" s="23"/>
      <c r="E9" s="24"/>
      <c r="F9" s="25"/>
      <c r="G9" s="25"/>
      <c r="H9" s="25" t="s">
        <v>544</v>
      </c>
      <c r="I9" s="28"/>
      <c r="J9" s="28"/>
      <c r="AW9" s="15" t="s">
        <v>544</v>
      </c>
      <c r="AX9" s="16"/>
      <c r="AY9" s="17" t="s">
        <v>880</v>
      </c>
      <c r="AZ9" s="16"/>
    </row>
    <row r="10" spans="1:52" ht="25" customHeight="1" x14ac:dyDescent="0.3">
      <c r="B10" s="22">
        <v>7</v>
      </c>
      <c r="C10" s="7"/>
      <c r="D10" s="26"/>
      <c r="E10" s="24"/>
      <c r="F10" s="25"/>
      <c r="G10" s="25"/>
      <c r="H10" s="25" t="s">
        <v>544</v>
      </c>
      <c r="I10" s="28"/>
      <c r="J10" s="29"/>
      <c r="AW10" s="18" t="s">
        <v>546</v>
      </c>
      <c r="AX10" s="19"/>
      <c r="AY10" s="20" t="s">
        <v>881</v>
      </c>
      <c r="AZ10" s="19"/>
    </row>
    <row r="11" spans="1:52" ht="25" customHeight="1" x14ac:dyDescent="0.3">
      <c r="B11" s="22">
        <v>8</v>
      </c>
      <c r="C11" s="7"/>
      <c r="D11" s="26"/>
      <c r="E11" s="24"/>
      <c r="F11" s="25"/>
      <c r="G11" s="25"/>
      <c r="H11" s="25" t="s">
        <v>544</v>
      </c>
      <c r="I11" s="28"/>
      <c r="J11" s="29"/>
      <c r="AX11" s="19"/>
    </row>
    <row r="12" spans="1:52" ht="25" customHeight="1" x14ac:dyDescent="0.3">
      <c r="B12" s="22">
        <v>9</v>
      </c>
      <c r="C12" s="7"/>
      <c r="D12" s="26"/>
      <c r="E12" s="24"/>
      <c r="F12" s="25"/>
      <c r="G12" s="25"/>
      <c r="H12" s="25" t="s">
        <v>544</v>
      </c>
      <c r="I12" s="28"/>
      <c r="J12" s="29"/>
      <c r="AX12" s="19"/>
    </row>
    <row r="13" spans="1:52" ht="25" customHeight="1" x14ac:dyDescent="0.3">
      <c r="B13" s="22">
        <v>10</v>
      </c>
      <c r="C13" s="7"/>
      <c r="D13" s="26"/>
      <c r="E13" s="24"/>
      <c r="F13" s="25"/>
      <c r="G13" s="25"/>
      <c r="H13" s="25" t="s">
        <v>544</v>
      </c>
      <c r="I13" s="28"/>
      <c r="J13" s="29"/>
    </row>
    <row r="14" spans="1:52" ht="25" customHeight="1" x14ac:dyDescent="0.3">
      <c r="B14" s="19">
        <v>11</v>
      </c>
      <c r="C14" s="7"/>
      <c r="D14" s="26"/>
      <c r="E14" s="24"/>
      <c r="F14" s="25"/>
      <c r="G14" s="25"/>
      <c r="H14" s="25" t="s">
        <v>544</v>
      </c>
      <c r="I14" s="28"/>
      <c r="J14" s="29"/>
    </row>
    <row r="15" spans="1:52" ht="25" customHeight="1" x14ac:dyDescent="0.3">
      <c r="B15" s="22">
        <v>12</v>
      </c>
      <c r="C15" s="7"/>
      <c r="D15" s="26"/>
      <c r="E15" s="24"/>
      <c r="F15" s="25"/>
      <c r="G15" s="25"/>
      <c r="H15" s="25" t="s">
        <v>544</v>
      </c>
      <c r="I15" s="28"/>
      <c r="J15" s="29"/>
    </row>
    <row r="16" spans="1:52" ht="25" customHeight="1" x14ac:dyDescent="0.3">
      <c r="B16" s="22">
        <v>13</v>
      </c>
      <c r="C16" s="7"/>
      <c r="D16" s="26"/>
      <c r="E16" s="24"/>
      <c r="F16" s="25"/>
      <c r="G16" s="25"/>
      <c r="H16" s="25" t="s">
        <v>544</v>
      </c>
      <c r="I16" s="28"/>
      <c r="J16" s="29"/>
    </row>
    <row r="17" spans="2:10" ht="25" customHeight="1" x14ac:dyDescent="0.3">
      <c r="B17" s="22">
        <v>14</v>
      </c>
      <c r="C17" s="7"/>
      <c r="D17" s="26"/>
      <c r="E17" s="24"/>
      <c r="F17" s="25"/>
      <c r="G17" s="25"/>
      <c r="H17" s="25" t="s">
        <v>544</v>
      </c>
      <c r="I17" s="28"/>
      <c r="J17" s="29"/>
    </row>
    <row r="18" spans="2:10" ht="25" customHeight="1" x14ac:dyDescent="0.3">
      <c r="B18" s="22">
        <v>15</v>
      </c>
      <c r="C18" s="7"/>
      <c r="D18" s="26"/>
      <c r="E18" s="24"/>
      <c r="F18" s="25"/>
      <c r="G18" s="25"/>
      <c r="H18" s="25" t="s">
        <v>544</v>
      </c>
      <c r="I18" s="28"/>
      <c r="J18" s="29"/>
    </row>
    <row r="19" spans="2:10" ht="25" customHeight="1" x14ac:dyDescent="0.3">
      <c r="B19" s="22">
        <v>16</v>
      </c>
      <c r="C19" s="7"/>
      <c r="D19" s="26"/>
      <c r="E19" s="24"/>
      <c r="F19" s="25"/>
      <c r="G19" s="25"/>
      <c r="H19" s="25" t="s">
        <v>544</v>
      </c>
      <c r="I19" s="28"/>
      <c r="J19" s="29"/>
    </row>
    <row r="20" spans="2:10" ht="25" customHeight="1" x14ac:dyDescent="0.3">
      <c r="B20" s="22">
        <v>17</v>
      </c>
      <c r="C20" s="7"/>
      <c r="D20" s="26"/>
      <c r="E20" s="24"/>
      <c r="F20" s="25"/>
      <c r="G20" s="25"/>
      <c r="H20" s="25" t="s">
        <v>544</v>
      </c>
      <c r="I20" s="28"/>
      <c r="J20" s="29"/>
    </row>
    <row r="21" spans="2:10" ht="25" customHeight="1" x14ac:dyDescent="0.3">
      <c r="B21" s="22">
        <v>18</v>
      </c>
      <c r="C21" s="7"/>
      <c r="D21" s="26"/>
      <c r="E21" s="24"/>
      <c r="F21" s="25"/>
      <c r="G21" s="25"/>
      <c r="H21" s="25" t="s">
        <v>544</v>
      </c>
      <c r="I21" s="28"/>
      <c r="J21" s="29"/>
    </row>
    <row r="22" spans="2:10" ht="25" customHeight="1" x14ac:dyDescent="0.3">
      <c r="B22" s="22">
        <v>19</v>
      </c>
      <c r="C22" s="7"/>
      <c r="D22" s="26"/>
      <c r="E22" s="24"/>
      <c r="F22" s="25"/>
      <c r="G22" s="25"/>
      <c r="H22" s="25" t="s">
        <v>544</v>
      </c>
      <c r="I22" s="28"/>
      <c r="J22" s="29"/>
    </row>
    <row r="23" spans="2:10" ht="25" customHeight="1" x14ac:dyDescent="0.3">
      <c r="B23" s="22">
        <v>20</v>
      </c>
      <c r="C23" s="7"/>
      <c r="D23" s="26"/>
      <c r="E23" s="24"/>
      <c r="F23" s="25"/>
      <c r="G23" s="25"/>
      <c r="H23" s="25" t="s">
        <v>544</v>
      </c>
      <c r="I23" s="28"/>
      <c r="J23" s="29"/>
    </row>
  </sheetData>
  <sheetProtection algorithmName="SHA-512" hashValue="KmLaUQe+F1IEEBc+7RY0xTpeL1iTyJxOu39qQ1MjuarnZPX64Xsi9jS1BdFWhzJoo5b7jJBAiecXFFgRS7ebLw==" saltValue="VvofpGjDcnwT0CzSVl1jGA==" spinCount="100000" sheet="1" objects="1" scenarios="1"/>
  <mergeCells count="3">
    <mergeCell ref="B1:J1"/>
    <mergeCell ref="B2:J2"/>
    <mergeCell ref="A1:A1048576"/>
  </mergeCells>
  <phoneticPr fontId="51" type="noConversion"/>
  <dataValidations count="5">
    <dataValidation type="list" allowBlank="1" showInputMessage="1" showErrorMessage="1" sqref="J4 J5:J23">
      <formula1>$AY$9:$AY$10</formula1>
    </dataValidation>
    <dataValidation type="decimal" allowBlank="1" showInputMessage="1" showErrorMessage="1" sqref="E4:E23">
      <formula1>-100000000000000</formula1>
      <formula2>100000000000000</formula2>
    </dataValidation>
    <dataValidation type="whole" allowBlank="1" showInputMessage="1" showErrorMessage="1" sqref="F4:F23">
      <formula1>-100000000000000</formula1>
      <formula2>1000000000000000</formula2>
    </dataValidation>
    <dataValidation type="whole" allowBlank="1" showInputMessage="1" showErrorMessage="1" sqref="G4:G23">
      <formula1>-100000000000</formula1>
      <formula2>100000000000</formula2>
    </dataValidation>
    <dataValidation type="list" allowBlank="1" showInputMessage="1" showErrorMessage="1" sqref="H4:H23">
      <formula1>$AW$9:$AW$10</formula1>
    </dataValidation>
  </dataValidations>
  <pageMargins left="0.69930555555555596" right="0.69930555555555596"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Z23"/>
  <sheetViews>
    <sheetView workbookViewId="0">
      <pane xSplit="1" ySplit="3" topLeftCell="B4" activePane="bottomRight" state="frozen"/>
      <selection pane="topRight"/>
      <selection pane="bottomLeft"/>
      <selection pane="bottomRight" activeCell="I4" sqref="I4"/>
    </sheetView>
  </sheetViews>
  <sheetFormatPr defaultColWidth="9" defaultRowHeight="14" x14ac:dyDescent="0.3"/>
  <cols>
    <col min="1" max="1" width="1.33203125" style="316" customWidth="1"/>
    <col min="2" max="2" width="5.33203125" style="3" customWidth="1"/>
    <col min="3" max="3" width="17.33203125" customWidth="1"/>
    <col min="4" max="4" width="20" style="3" customWidth="1"/>
    <col min="5" max="5" width="19.83203125" style="3" customWidth="1"/>
    <col min="6" max="6" width="15.58203125" style="3" customWidth="1"/>
    <col min="7" max="7" width="15.08203125" style="3" customWidth="1"/>
    <col min="8" max="8" width="22.25" style="3" customWidth="1"/>
    <col min="9" max="10" width="17.58203125" customWidth="1"/>
    <col min="50" max="50" width="14.25" customWidth="1"/>
  </cols>
  <sheetData>
    <row r="1" spans="1:52" ht="28.5" customHeight="1" x14ac:dyDescent="0.3">
      <c r="B1" s="532" t="s">
        <v>976</v>
      </c>
      <c r="C1" s="533"/>
      <c r="D1" s="533"/>
      <c r="E1" s="533"/>
      <c r="F1" s="533"/>
      <c r="G1" s="533"/>
      <c r="H1" s="533"/>
      <c r="I1" s="533"/>
      <c r="J1" s="533"/>
    </row>
    <row r="2" spans="1:52" ht="25" customHeight="1" x14ac:dyDescent="0.3">
      <c r="B2" s="535" t="s">
        <v>957</v>
      </c>
      <c r="C2" s="536"/>
      <c r="D2" s="536"/>
      <c r="E2" s="536"/>
      <c r="F2" s="536"/>
      <c r="G2" s="536"/>
      <c r="H2" s="536"/>
      <c r="I2" s="536"/>
      <c r="J2" s="536"/>
    </row>
    <row r="3" spans="1:52" s="1" customFormat="1" ht="25" customHeight="1" x14ac:dyDescent="0.3">
      <c r="A3" s="316"/>
      <c r="B3" s="21" t="s">
        <v>340</v>
      </c>
      <c r="C3" s="21" t="s">
        <v>977</v>
      </c>
      <c r="D3" s="21" t="s">
        <v>978</v>
      </c>
      <c r="E3" s="21" t="s">
        <v>979</v>
      </c>
      <c r="F3" s="21" t="s">
        <v>980</v>
      </c>
      <c r="G3" s="21" t="s">
        <v>981</v>
      </c>
      <c r="H3" s="21" t="s">
        <v>982</v>
      </c>
      <c r="I3" s="21" t="s">
        <v>983</v>
      </c>
      <c r="J3" s="27" t="s">
        <v>984</v>
      </c>
    </row>
    <row r="4" spans="1:52" s="2" customFormat="1" ht="25" customHeight="1" x14ac:dyDescent="0.3">
      <c r="A4" s="316"/>
      <c r="B4" s="22">
        <v>1</v>
      </c>
      <c r="C4" s="7"/>
      <c r="D4" s="23"/>
      <c r="E4" s="24"/>
      <c r="F4" s="25"/>
      <c r="G4" s="25"/>
      <c r="H4" s="25" t="s">
        <v>544</v>
      </c>
      <c r="I4" s="28"/>
      <c r="J4" s="28" t="s">
        <v>880</v>
      </c>
    </row>
    <row r="5" spans="1:52" ht="25" customHeight="1" x14ac:dyDescent="0.3">
      <c r="B5" s="22">
        <v>2</v>
      </c>
      <c r="C5" s="7"/>
      <c r="D5" s="26"/>
      <c r="E5" s="24"/>
      <c r="F5" s="25"/>
      <c r="G5" s="25"/>
      <c r="H5" s="25" t="s">
        <v>544</v>
      </c>
      <c r="I5" s="28"/>
      <c r="J5" s="28" t="s">
        <v>880</v>
      </c>
    </row>
    <row r="6" spans="1:52" ht="25" customHeight="1" x14ac:dyDescent="0.3">
      <c r="B6" s="22">
        <v>3</v>
      </c>
      <c r="C6" s="7"/>
      <c r="D6" s="26"/>
      <c r="E6" s="24"/>
      <c r="F6" s="25"/>
      <c r="G6" s="25"/>
      <c r="H6" s="25" t="s">
        <v>544</v>
      </c>
      <c r="I6" s="28"/>
      <c r="J6" s="28" t="s">
        <v>880</v>
      </c>
    </row>
    <row r="7" spans="1:52" ht="25" customHeight="1" x14ac:dyDescent="0.3">
      <c r="B7" s="22">
        <v>4</v>
      </c>
      <c r="C7" s="7"/>
      <c r="D7" s="26"/>
      <c r="E7" s="24"/>
      <c r="F7" s="25"/>
      <c r="G7" s="25"/>
      <c r="H7" s="25" t="s">
        <v>544</v>
      </c>
      <c r="I7" s="28"/>
      <c r="J7" s="28" t="s">
        <v>880</v>
      </c>
    </row>
    <row r="8" spans="1:52" ht="25" customHeight="1" x14ac:dyDescent="0.3">
      <c r="B8" s="22">
        <v>5</v>
      </c>
      <c r="C8" s="7"/>
      <c r="D8" s="26"/>
      <c r="E8" s="24"/>
      <c r="F8" s="25"/>
      <c r="G8" s="25"/>
      <c r="H8" s="25" t="s">
        <v>544</v>
      </c>
      <c r="I8" s="28"/>
      <c r="J8" s="28" t="s">
        <v>880</v>
      </c>
    </row>
    <row r="9" spans="1:52" s="2" customFormat="1" ht="25" customHeight="1" x14ac:dyDescent="0.3">
      <c r="A9" s="316"/>
      <c r="B9" s="22">
        <v>6</v>
      </c>
      <c r="C9" s="7"/>
      <c r="D9" s="23"/>
      <c r="E9" s="24"/>
      <c r="F9" s="25"/>
      <c r="G9" s="25"/>
      <c r="H9" s="25" t="s">
        <v>544</v>
      </c>
      <c r="I9" s="28"/>
      <c r="J9" s="28" t="s">
        <v>880</v>
      </c>
      <c r="AW9" s="15" t="s">
        <v>544</v>
      </c>
      <c r="AX9" s="16"/>
      <c r="AY9" s="17" t="s">
        <v>880</v>
      </c>
      <c r="AZ9" s="16"/>
    </row>
    <row r="10" spans="1:52" ht="25" customHeight="1" x14ac:dyDescent="0.3">
      <c r="B10" s="22">
        <v>7</v>
      </c>
      <c r="C10" s="7"/>
      <c r="D10" s="26"/>
      <c r="E10" s="24"/>
      <c r="F10" s="25"/>
      <c r="G10" s="25"/>
      <c r="H10" s="25" t="s">
        <v>544</v>
      </c>
      <c r="I10" s="28"/>
      <c r="J10" s="28" t="s">
        <v>880</v>
      </c>
      <c r="AW10" s="18" t="s">
        <v>546</v>
      </c>
      <c r="AX10" s="19"/>
      <c r="AY10" s="20" t="s">
        <v>881</v>
      </c>
      <c r="AZ10" s="19"/>
    </row>
    <row r="11" spans="1:52" ht="25" customHeight="1" x14ac:dyDescent="0.3">
      <c r="B11" s="22">
        <v>8</v>
      </c>
      <c r="C11" s="7"/>
      <c r="D11" s="26"/>
      <c r="E11" s="24"/>
      <c r="F11" s="25"/>
      <c r="G11" s="25"/>
      <c r="H11" s="25" t="s">
        <v>544</v>
      </c>
      <c r="I11" s="28"/>
      <c r="J11" s="28" t="s">
        <v>880</v>
      </c>
      <c r="AX11" s="19"/>
    </row>
    <row r="12" spans="1:52" ht="25" customHeight="1" x14ac:dyDescent="0.3">
      <c r="B12" s="22">
        <v>9</v>
      </c>
      <c r="C12" s="7"/>
      <c r="D12" s="26"/>
      <c r="E12" s="24"/>
      <c r="F12" s="25"/>
      <c r="G12" s="25"/>
      <c r="H12" s="25" t="s">
        <v>544</v>
      </c>
      <c r="I12" s="28"/>
      <c r="J12" s="28" t="s">
        <v>880</v>
      </c>
      <c r="AX12" s="19"/>
    </row>
    <row r="13" spans="1:52" ht="25" customHeight="1" x14ac:dyDescent="0.3">
      <c r="B13" s="22">
        <v>10</v>
      </c>
      <c r="C13" s="7"/>
      <c r="D13" s="26"/>
      <c r="E13" s="24"/>
      <c r="F13" s="25"/>
      <c r="G13" s="25"/>
      <c r="H13" s="25" t="s">
        <v>544</v>
      </c>
      <c r="I13" s="28"/>
      <c r="J13" s="28" t="s">
        <v>880</v>
      </c>
    </row>
    <row r="14" spans="1:52" ht="25" customHeight="1" x14ac:dyDescent="0.3">
      <c r="B14" s="19">
        <v>11</v>
      </c>
      <c r="C14" s="7"/>
      <c r="D14" s="26"/>
      <c r="E14" s="24"/>
      <c r="F14" s="25"/>
      <c r="G14" s="25"/>
      <c r="H14" s="25" t="s">
        <v>544</v>
      </c>
      <c r="I14" s="28"/>
      <c r="J14" s="28" t="s">
        <v>880</v>
      </c>
    </row>
    <row r="15" spans="1:52" ht="25" customHeight="1" x14ac:dyDescent="0.3">
      <c r="B15" s="22">
        <v>12</v>
      </c>
      <c r="C15" s="7"/>
      <c r="D15" s="26"/>
      <c r="E15" s="24"/>
      <c r="F15" s="25"/>
      <c r="G15" s="25"/>
      <c r="H15" s="25" t="s">
        <v>544</v>
      </c>
      <c r="I15" s="28"/>
      <c r="J15" s="28" t="s">
        <v>880</v>
      </c>
    </row>
    <row r="16" spans="1:52" ht="25" customHeight="1" x14ac:dyDescent="0.3">
      <c r="B16" s="22">
        <v>13</v>
      </c>
      <c r="C16" s="7"/>
      <c r="D16" s="26"/>
      <c r="E16" s="24"/>
      <c r="F16" s="25"/>
      <c r="G16" s="25"/>
      <c r="H16" s="25" t="s">
        <v>544</v>
      </c>
      <c r="I16" s="28"/>
      <c r="J16" s="28" t="s">
        <v>880</v>
      </c>
    </row>
    <row r="17" spans="2:10" ht="25" customHeight="1" x14ac:dyDescent="0.3">
      <c r="B17" s="22">
        <v>14</v>
      </c>
      <c r="C17" s="7"/>
      <c r="D17" s="26"/>
      <c r="E17" s="24"/>
      <c r="F17" s="25"/>
      <c r="G17" s="25"/>
      <c r="H17" s="25" t="s">
        <v>544</v>
      </c>
      <c r="I17" s="28"/>
      <c r="J17" s="28" t="s">
        <v>880</v>
      </c>
    </row>
    <row r="18" spans="2:10" ht="25" customHeight="1" x14ac:dyDescent="0.3">
      <c r="B18" s="22">
        <v>15</v>
      </c>
      <c r="C18" s="7"/>
      <c r="D18" s="26"/>
      <c r="E18" s="24"/>
      <c r="F18" s="25"/>
      <c r="G18" s="25"/>
      <c r="H18" s="25" t="s">
        <v>544</v>
      </c>
      <c r="I18" s="28"/>
      <c r="J18" s="28" t="s">
        <v>880</v>
      </c>
    </row>
    <row r="19" spans="2:10" ht="25" customHeight="1" x14ac:dyDescent="0.3">
      <c r="B19" s="22">
        <v>16</v>
      </c>
      <c r="C19" s="7"/>
      <c r="D19" s="26"/>
      <c r="E19" s="24"/>
      <c r="F19" s="25"/>
      <c r="G19" s="25"/>
      <c r="H19" s="25" t="s">
        <v>544</v>
      </c>
      <c r="I19" s="28"/>
      <c r="J19" s="28" t="s">
        <v>880</v>
      </c>
    </row>
    <row r="20" spans="2:10" ht="25" customHeight="1" x14ac:dyDescent="0.3">
      <c r="B20" s="22">
        <v>17</v>
      </c>
      <c r="C20" s="7"/>
      <c r="D20" s="26"/>
      <c r="E20" s="24"/>
      <c r="F20" s="25"/>
      <c r="G20" s="25"/>
      <c r="H20" s="25" t="s">
        <v>544</v>
      </c>
      <c r="I20" s="28"/>
      <c r="J20" s="28" t="s">
        <v>880</v>
      </c>
    </row>
    <row r="21" spans="2:10" ht="25" customHeight="1" x14ac:dyDescent="0.3">
      <c r="B21" s="22">
        <v>18</v>
      </c>
      <c r="C21" s="7"/>
      <c r="D21" s="26"/>
      <c r="E21" s="24"/>
      <c r="F21" s="25"/>
      <c r="G21" s="25"/>
      <c r="H21" s="25" t="s">
        <v>544</v>
      </c>
      <c r="I21" s="28"/>
      <c r="J21" s="28" t="s">
        <v>880</v>
      </c>
    </row>
    <row r="22" spans="2:10" ht="25" customHeight="1" x14ac:dyDescent="0.3">
      <c r="B22" s="22">
        <v>19</v>
      </c>
      <c r="C22" s="7"/>
      <c r="D22" s="26"/>
      <c r="E22" s="24"/>
      <c r="F22" s="25"/>
      <c r="G22" s="25"/>
      <c r="H22" s="25" t="s">
        <v>544</v>
      </c>
      <c r="I22" s="28"/>
      <c r="J22" s="28" t="s">
        <v>880</v>
      </c>
    </row>
    <row r="23" spans="2:10" ht="25" customHeight="1" x14ac:dyDescent="0.3">
      <c r="B23" s="22">
        <v>20</v>
      </c>
      <c r="C23" s="7"/>
      <c r="D23" s="26"/>
      <c r="E23" s="24"/>
      <c r="F23" s="25"/>
      <c r="G23" s="25"/>
      <c r="H23" s="25" t="s">
        <v>544</v>
      </c>
      <c r="I23" s="28"/>
      <c r="J23" s="28" t="s">
        <v>880</v>
      </c>
    </row>
  </sheetData>
  <sheetProtection algorithmName="SHA-512" hashValue="eAEnXsQXhR48toFQLM8JoUy++tx6aCMqdDXTycoiJ3vUto1xI6HHfB1E+/43q3rGtE5dzVTfYgTytkmihq6x1Q==" saltValue="tLE1EwW/hIWR5na60THqlg==" spinCount="100000" sheet="1" objects="1" scenarios="1"/>
  <mergeCells count="3">
    <mergeCell ref="B1:J1"/>
    <mergeCell ref="B2:J2"/>
    <mergeCell ref="A1:A1048576"/>
  </mergeCells>
  <phoneticPr fontId="51" type="noConversion"/>
  <dataValidations count="5">
    <dataValidation type="decimal" allowBlank="1" showInputMessage="1" showErrorMessage="1" sqref="E4:E23">
      <formula1>-100000000000000</formula1>
      <formula2>100000000000000</formula2>
    </dataValidation>
    <dataValidation type="whole" allowBlank="1" showInputMessage="1" showErrorMessage="1" sqref="F4:F23">
      <formula1>-10000000000000000</formula1>
      <formula2>10000000000000000</formula2>
    </dataValidation>
    <dataValidation type="whole" allowBlank="1" showInputMessage="1" showErrorMessage="1" sqref="G4:G23">
      <formula1>-100000000000</formula1>
      <formula2>100000000000</formula2>
    </dataValidation>
    <dataValidation type="list" allowBlank="1" showInputMessage="1" showErrorMessage="1" sqref="H4:H23">
      <formula1>$AW$9:$AW$10</formula1>
    </dataValidation>
    <dataValidation type="list" allowBlank="1" showInputMessage="1" showErrorMessage="1" sqref="J4:J23">
      <formula1>$AY$9:$AY$10</formula1>
    </dataValidation>
  </dataValidations>
  <pageMargins left="0.69930555555555596" right="0.69930555555555596"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V40"/>
  <sheetViews>
    <sheetView workbookViewId="0">
      <pane xSplit="1" ySplit="4" topLeftCell="B5" activePane="bottomRight" state="frozen"/>
      <selection pane="topRight"/>
      <selection pane="bottomLeft"/>
      <selection pane="bottomRight" activeCell="L7" sqref="L7"/>
    </sheetView>
  </sheetViews>
  <sheetFormatPr defaultColWidth="9" defaultRowHeight="14" x14ac:dyDescent="0.3"/>
  <cols>
    <col min="1" max="1" width="1.33203125" style="316" customWidth="1"/>
    <col min="2" max="2" width="14.33203125" style="3" customWidth="1"/>
    <col min="3" max="3" width="11.08203125" style="3" customWidth="1"/>
    <col min="4" max="4" width="17.33203125" customWidth="1"/>
    <col min="5" max="5" width="20" style="3" customWidth="1"/>
    <col min="6" max="6" width="19.83203125" style="3" customWidth="1"/>
    <col min="7" max="7" width="15.58203125" style="3" customWidth="1"/>
    <col min="8" max="8" width="16.75" customWidth="1"/>
    <col min="46" max="46" width="14.25" customWidth="1"/>
  </cols>
  <sheetData>
    <row r="1" spans="1:48" ht="28.5" customHeight="1" x14ac:dyDescent="0.3">
      <c r="B1" s="538" t="s">
        <v>985</v>
      </c>
      <c r="C1" s="539"/>
      <c r="D1" s="539"/>
      <c r="E1" s="539"/>
      <c r="F1" s="539"/>
      <c r="G1" s="539"/>
      <c r="H1" s="539"/>
    </row>
    <row r="2" spans="1:48" ht="25" customHeight="1" x14ac:dyDescent="0.3">
      <c r="B2" s="540" t="s">
        <v>986</v>
      </c>
      <c r="C2" s="541"/>
      <c r="D2" s="541"/>
      <c r="E2" s="541"/>
      <c r="F2" s="541"/>
      <c r="G2" s="541"/>
      <c r="H2" s="541"/>
    </row>
    <row r="3" spans="1:48" s="1" customFormat="1" ht="25" customHeight="1" x14ac:dyDescent="0.3">
      <c r="A3" s="316"/>
      <c r="B3" s="542" t="s">
        <v>509</v>
      </c>
      <c r="C3" s="543"/>
      <c r="D3" s="543"/>
      <c r="E3" s="543"/>
      <c r="F3" s="543"/>
      <c r="G3" s="543"/>
      <c r="H3" s="543"/>
    </row>
    <row r="4" spans="1:48" s="2" customFormat="1" ht="25" customHeight="1" x14ac:dyDescent="0.3">
      <c r="A4" s="316"/>
      <c r="B4" s="544" t="s">
        <v>987</v>
      </c>
      <c r="C4" s="544"/>
      <c r="D4" s="4" t="s">
        <v>988</v>
      </c>
      <c r="E4" s="4" t="str">
        <f ca="1">YEAR(TODAY())-3&amp;"年度"</f>
        <v>2019年度</v>
      </c>
      <c r="F4" s="4" t="str">
        <f ca="1">YEAR(TODAY())-2&amp;"年度"</f>
        <v>2020年度</v>
      </c>
      <c r="G4" s="4" t="str">
        <f ca="1">YEAR(TODAY())-1&amp;"年度"</f>
        <v>2021年度</v>
      </c>
      <c r="H4" s="5" t="str">
        <f>TEXT(基本信息!C3,"yyyy年m月")</f>
        <v>2022年9月</v>
      </c>
    </row>
    <row r="5" spans="1:48" ht="25" customHeight="1" x14ac:dyDescent="0.3">
      <c r="B5" s="545" t="s">
        <v>989</v>
      </c>
      <c r="C5" s="546" t="s">
        <v>822</v>
      </c>
      <c r="D5" s="7" t="s">
        <v>996</v>
      </c>
      <c r="E5" s="8"/>
      <c r="F5" s="8"/>
      <c r="G5" s="8"/>
      <c r="H5" s="9"/>
    </row>
    <row r="6" spans="1:48" ht="25" customHeight="1" x14ac:dyDescent="0.3">
      <c r="B6" s="545"/>
      <c r="C6" s="546"/>
      <c r="D6" s="7" t="s">
        <v>996</v>
      </c>
      <c r="E6" s="10"/>
      <c r="F6" s="8"/>
      <c r="G6" s="8"/>
      <c r="H6" s="9"/>
    </row>
    <row r="7" spans="1:48" ht="25" customHeight="1" x14ac:dyDescent="0.3">
      <c r="B7" s="545"/>
      <c r="C7" s="546"/>
      <c r="D7" s="7" t="s">
        <v>996</v>
      </c>
      <c r="E7" s="10"/>
      <c r="F7" s="8"/>
      <c r="G7" s="8"/>
      <c r="H7" s="9"/>
    </row>
    <row r="8" spans="1:48" ht="25" customHeight="1" x14ac:dyDescent="0.3">
      <c r="B8" s="545"/>
      <c r="C8" s="546"/>
      <c r="D8" s="7" t="s">
        <v>996</v>
      </c>
      <c r="E8" s="10"/>
      <c r="F8" s="8"/>
      <c r="G8" s="8"/>
      <c r="H8" s="9"/>
    </row>
    <row r="9" spans="1:48" s="2" customFormat="1" ht="25" customHeight="1" x14ac:dyDescent="0.3">
      <c r="A9" s="316"/>
      <c r="B9" s="545"/>
      <c r="C9" s="546"/>
      <c r="D9" s="11" t="s">
        <v>82</v>
      </c>
      <c r="E9" s="10"/>
      <c r="F9" s="8"/>
      <c r="G9" s="8"/>
      <c r="H9" s="12"/>
      <c r="AS9" s="15" t="s">
        <v>544</v>
      </c>
      <c r="AT9" s="16"/>
      <c r="AU9" s="17" t="s">
        <v>880</v>
      </c>
      <c r="AV9" s="16"/>
    </row>
    <row r="10" spans="1:48" ht="25" customHeight="1" x14ac:dyDescent="0.3">
      <c r="B10" s="545"/>
      <c r="C10" s="546"/>
      <c r="D10" s="13" t="s">
        <v>465</v>
      </c>
      <c r="E10" s="14">
        <f>SUM(E5:E9)</f>
        <v>0</v>
      </c>
      <c r="F10" s="14">
        <f>SUM(F5:F9)</f>
        <v>0</v>
      </c>
      <c r="G10" s="14">
        <f>SUM(G5:G9)</f>
        <v>0</v>
      </c>
      <c r="H10" s="14">
        <f>SUM(H5:H9)</f>
        <v>0</v>
      </c>
      <c r="AS10" s="18" t="s">
        <v>546</v>
      </c>
      <c r="AT10" s="19"/>
      <c r="AU10" s="20" t="s">
        <v>881</v>
      </c>
      <c r="AV10" s="19"/>
    </row>
    <row r="11" spans="1:48" ht="25" customHeight="1" x14ac:dyDescent="0.3">
      <c r="B11" s="545"/>
      <c r="C11" s="546" t="s">
        <v>823</v>
      </c>
      <c r="D11" s="7" t="s">
        <v>996</v>
      </c>
      <c r="E11" s="10"/>
      <c r="F11" s="8"/>
      <c r="G11" s="8"/>
      <c r="H11" s="9"/>
      <c r="AT11" s="19"/>
    </row>
    <row r="12" spans="1:48" ht="25" customHeight="1" x14ac:dyDescent="0.3">
      <c r="B12" s="545"/>
      <c r="C12" s="546"/>
      <c r="D12" s="7" t="s">
        <v>996</v>
      </c>
      <c r="E12" s="10"/>
      <c r="F12" s="8"/>
      <c r="G12" s="8"/>
      <c r="H12" s="9"/>
      <c r="AT12" s="19"/>
    </row>
    <row r="13" spans="1:48" ht="25" customHeight="1" x14ac:dyDescent="0.3">
      <c r="B13" s="545"/>
      <c r="C13" s="546"/>
      <c r="D13" s="7" t="s">
        <v>996</v>
      </c>
      <c r="E13" s="10"/>
      <c r="F13" s="8"/>
      <c r="G13" s="8"/>
      <c r="H13" s="9"/>
    </row>
    <row r="14" spans="1:48" ht="25" customHeight="1" x14ac:dyDescent="0.3">
      <c r="B14" s="545"/>
      <c r="C14" s="546"/>
      <c r="D14" s="7" t="s">
        <v>996</v>
      </c>
      <c r="E14" s="10"/>
      <c r="F14" s="8"/>
      <c r="G14" s="8"/>
      <c r="H14" s="9"/>
    </row>
    <row r="15" spans="1:48" ht="25" customHeight="1" x14ac:dyDescent="0.3">
      <c r="B15" s="545"/>
      <c r="C15" s="546"/>
      <c r="D15" s="11" t="s">
        <v>82</v>
      </c>
      <c r="E15" s="10"/>
      <c r="F15" s="8"/>
      <c r="G15" s="8"/>
      <c r="H15" s="9"/>
    </row>
    <row r="16" spans="1:48" ht="25" customHeight="1" x14ac:dyDescent="0.3">
      <c r="B16" s="545"/>
      <c r="C16" s="546"/>
      <c r="D16" s="13" t="s">
        <v>465</v>
      </c>
      <c r="E16" s="14">
        <f>SUM(E11:E15)</f>
        <v>0</v>
      </c>
      <c r="F16" s="14">
        <f>SUM(F11:F15)</f>
        <v>0</v>
      </c>
      <c r="G16" s="14">
        <f>SUM(G11:G15)</f>
        <v>0</v>
      </c>
      <c r="H16" s="14">
        <f>SUM(H11:H15)</f>
        <v>0</v>
      </c>
    </row>
    <row r="17" spans="2:8" ht="25" customHeight="1" x14ac:dyDescent="0.3">
      <c r="B17" s="545" t="s">
        <v>990</v>
      </c>
      <c r="C17" s="546" t="s">
        <v>991</v>
      </c>
      <c r="D17" s="7" t="s">
        <v>996</v>
      </c>
      <c r="E17" s="8"/>
      <c r="F17" s="8"/>
      <c r="G17" s="8"/>
      <c r="H17" s="9"/>
    </row>
    <row r="18" spans="2:8" ht="25" customHeight="1" x14ac:dyDescent="0.3">
      <c r="B18" s="545"/>
      <c r="C18" s="546"/>
      <c r="D18" s="7" t="s">
        <v>996</v>
      </c>
      <c r="E18" s="10"/>
      <c r="F18" s="8"/>
      <c r="G18" s="8"/>
      <c r="H18" s="9"/>
    </row>
    <row r="19" spans="2:8" ht="25" customHeight="1" x14ac:dyDescent="0.3">
      <c r="B19" s="545"/>
      <c r="C19" s="546"/>
      <c r="D19" s="7" t="s">
        <v>996</v>
      </c>
      <c r="E19" s="10"/>
      <c r="F19" s="8"/>
      <c r="G19" s="8"/>
      <c r="H19" s="9"/>
    </row>
    <row r="20" spans="2:8" ht="25" customHeight="1" x14ac:dyDescent="0.3">
      <c r="B20" s="545"/>
      <c r="C20" s="546"/>
      <c r="D20" s="7" t="s">
        <v>996</v>
      </c>
      <c r="E20" s="10"/>
      <c r="F20" s="8"/>
      <c r="G20" s="8"/>
      <c r="H20" s="9"/>
    </row>
    <row r="21" spans="2:8" ht="25" customHeight="1" x14ac:dyDescent="0.3">
      <c r="B21" s="545"/>
      <c r="C21" s="546"/>
      <c r="D21" s="11" t="s">
        <v>82</v>
      </c>
      <c r="E21" s="10"/>
      <c r="F21" s="8"/>
      <c r="G21" s="8"/>
      <c r="H21" s="9"/>
    </row>
    <row r="22" spans="2:8" ht="25" customHeight="1" x14ac:dyDescent="0.3">
      <c r="B22" s="545"/>
      <c r="C22" s="546"/>
      <c r="D22" s="13" t="s">
        <v>465</v>
      </c>
      <c r="E22" s="14">
        <f>SUM(E17:E21)</f>
        <v>0</v>
      </c>
      <c r="F22" s="14">
        <f>SUM(F17:F21)</f>
        <v>0</v>
      </c>
      <c r="G22" s="14">
        <f>SUM(G17:G21)</f>
        <v>0</v>
      </c>
      <c r="H22" s="14">
        <f>SUM(H17:H21)</f>
        <v>0</v>
      </c>
    </row>
    <row r="23" spans="2:8" ht="25" customHeight="1" x14ac:dyDescent="0.3">
      <c r="B23" s="545"/>
      <c r="C23" s="546" t="s">
        <v>992</v>
      </c>
      <c r="D23" s="7" t="s">
        <v>996</v>
      </c>
      <c r="E23" s="10"/>
      <c r="F23" s="8"/>
      <c r="G23" s="8"/>
      <c r="H23" s="9"/>
    </row>
    <row r="24" spans="2:8" ht="25" customHeight="1" x14ac:dyDescent="0.3">
      <c r="B24" s="545"/>
      <c r="C24" s="546"/>
      <c r="D24" s="7" t="s">
        <v>996</v>
      </c>
      <c r="E24" s="10"/>
      <c r="F24" s="8"/>
      <c r="G24" s="8"/>
      <c r="H24" s="9"/>
    </row>
    <row r="25" spans="2:8" ht="25" customHeight="1" x14ac:dyDescent="0.3">
      <c r="B25" s="545"/>
      <c r="C25" s="546"/>
      <c r="D25" s="7" t="s">
        <v>996</v>
      </c>
      <c r="E25" s="10"/>
      <c r="F25" s="8"/>
      <c r="G25" s="8"/>
      <c r="H25" s="9"/>
    </row>
    <row r="26" spans="2:8" ht="25" customHeight="1" x14ac:dyDescent="0.3">
      <c r="B26" s="545"/>
      <c r="C26" s="546"/>
      <c r="D26" s="7" t="s">
        <v>996</v>
      </c>
      <c r="E26" s="10"/>
      <c r="F26" s="8"/>
      <c r="G26" s="8"/>
      <c r="H26" s="9"/>
    </row>
    <row r="27" spans="2:8" ht="25" customHeight="1" x14ac:dyDescent="0.3">
      <c r="B27" s="545"/>
      <c r="C27" s="546"/>
      <c r="D27" s="11" t="s">
        <v>82</v>
      </c>
      <c r="E27" s="10"/>
      <c r="F27" s="8"/>
      <c r="G27" s="8"/>
      <c r="H27" s="9"/>
    </row>
    <row r="28" spans="2:8" ht="25" customHeight="1" x14ac:dyDescent="0.3">
      <c r="B28" s="545"/>
      <c r="C28" s="546"/>
      <c r="D28" s="13" t="s">
        <v>465</v>
      </c>
      <c r="E28" s="14">
        <f>SUM(E23:E27)</f>
        <v>0</v>
      </c>
      <c r="F28" s="14">
        <f>SUM(F23:F27)</f>
        <v>0</v>
      </c>
      <c r="G28" s="14">
        <f>SUM(G23:G27)</f>
        <v>0</v>
      </c>
      <c r="H28" s="14">
        <f>SUM(H23:H27)</f>
        <v>0</v>
      </c>
    </row>
    <row r="29" spans="2:8" ht="25" customHeight="1" x14ac:dyDescent="0.3">
      <c r="B29" s="545" t="s">
        <v>993</v>
      </c>
      <c r="C29" s="546" t="s">
        <v>994</v>
      </c>
      <c r="D29" s="7" t="s">
        <v>996</v>
      </c>
      <c r="E29" s="8"/>
      <c r="F29" s="8"/>
      <c r="G29" s="8"/>
      <c r="H29" s="9"/>
    </row>
    <row r="30" spans="2:8" ht="25" customHeight="1" x14ac:dyDescent="0.3">
      <c r="B30" s="545"/>
      <c r="C30" s="546"/>
      <c r="D30" s="7" t="s">
        <v>996</v>
      </c>
      <c r="E30" s="10"/>
      <c r="F30" s="8"/>
      <c r="G30" s="8"/>
      <c r="H30" s="9"/>
    </row>
    <row r="31" spans="2:8" ht="25" customHeight="1" x14ac:dyDescent="0.3">
      <c r="B31" s="545"/>
      <c r="C31" s="546"/>
      <c r="D31" s="7" t="s">
        <v>996</v>
      </c>
      <c r="E31" s="10"/>
      <c r="F31" s="8"/>
      <c r="G31" s="8"/>
      <c r="H31" s="9"/>
    </row>
    <row r="32" spans="2:8" ht="25" customHeight="1" x14ac:dyDescent="0.3">
      <c r="B32" s="545"/>
      <c r="C32" s="546"/>
      <c r="D32" s="7" t="s">
        <v>996</v>
      </c>
      <c r="E32" s="10"/>
      <c r="F32" s="8"/>
      <c r="G32" s="8"/>
      <c r="H32" s="9"/>
    </row>
    <row r="33" spans="2:8" ht="25" customHeight="1" x14ac:dyDescent="0.3">
      <c r="B33" s="545"/>
      <c r="C33" s="546"/>
      <c r="D33" s="11" t="s">
        <v>82</v>
      </c>
      <c r="E33" s="10"/>
      <c r="F33" s="8"/>
      <c r="G33" s="8"/>
      <c r="H33" s="9"/>
    </row>
    <row r="34" spans="2:8" ht="25" customHeight="1" x14ac:dyDescent="0.3">
      <c r="B34" s="545"/>
      <c r="C34" s="546"/>
      <c r="D34" s="13" t="s">
        <v>465</v>
      </c>
      <c r="E34" s="14">
        <f>SUM(E29:E33)</f>
        <v>0</v>
      </c>
      <c r="F34" s="14">
        <f>SUM(F29:F33)</f>
        <v>0</v>
      </c>
      <c r="G34" s="14">
        <f>SUM(G29:G33)</f>
        <v>0</v>
      </c>
      <c r="H34" s="14">
        <f>SUM(H29:H33)</f>
        <v>0</v>
      </c>
    </row>
    <row r="35" spans="2:8" ht="25" customHeight="1" x14ac:dyDescent="0.3">
      <c r="B35" s="545"/>
      <c r="C35" s="546" t="s">
        <v>995</v>
      </c>
      <c r="D35" s="7" t="s">
        <v>996</v>
      </c>
      <c r="E35" s="10"/>
      <c r="F35" s="8"/>
      <c r="G35" s="8"/>
      <c r="H35" s="9"/>
    </row>
    <row r="36" spans="2:8" ht="25" customHeight="1" x14ac:dyDescent="0.3">
      <c r="B36" s="545"/>
      <c r="C36" s="546"/>
      <c r="D36" s="7" t="s">
        <v>996</v>
      </c>
      <c r="E36" s="10"/>
      <c r="F36" s="8"/>
      <c r="G36" s="8"/>
      <c r="H36" s="9"/>
    </row>
    <row r="37" spans="2:8" ht="25" customHeight="1" x14ac:dyDescent="0.3">
      <c r="B37" s="545"/>
      <c r="C37" s="546"/>
      <c r="D37" s="7" t="s">
        <v>996</v>
      </c>
      <c r="E37" s="10"/>
      <c r="F37" s="8"/>
      <c r="G37" s="8"/>
      <c r="H37" s="9"/>
    </row>
    <row r="38" spans="2:8" ht="25" customHeight="1" x14ac:dyDescent="0.3">
      <c r="B38" s="545"/>
      <c r="C38" s="546"/>
      <c r="D38" s="7" t="s">
        <v>996</v>
      </c>
      <c r="E38" s="10"/>
      <c r="F38" s="8"/>
      <c r="G38" s="8"/>
      <c r="H38" s="9"/>
    </row>
    <row r="39" spans="2:8" ht="25" customHeight="1" x14ac:dyDescent="0.3">
      <c r="B39" s="545"/>
      <c r="C39" s="546"/>
      <c r="D39" s="11" t="s">
        <v>82</v>
      </c>
      <c r="E39" s="10"/>
      <c r="F39" s="8"/>
      <c r="G39" s="8"/>
      <c r="H39" s="9"/>
    </row>
    <row r="40" spans="2:8" ht="25" customHeight="1" x14ac:dyDescent="0.3">
      <c r="B40" s="545"/>
      <c r="C40" s="546"/>
      <c r="D40" s="13" t="s">
        <v>465</v>
      </c>
      <c r="E40" s="14">
        <f>SUM(E35:E39)</f>
        <v>0</v>
      </c>
      <c r="F40" s="14">
        <f>SUM(F35:F39)</f>
        <v>0</v>
      </c>
      <c r="G40" s="14">
        <f>SUM(G35:G39)</f>
        <v>0</v>
      </c>
      <c r="H40" s="14">
        <f>SUM(H35:H39)</f>
        <v>0</v>
      </c>
    </row>
  </sheetData>
  <sheetProtection password="96B6" sheet="1" objects="1"/>
  <mergeCells count="14">
    <mergeCell ref="B1:H1"/>
    <mergeCell ref="B2:H2"/>
    <mergeCell ref="B3:H3"/>
    <mergeCell ref="B4:C4"/>
    <mergeCell ref="A1:A1048576"/>
    <mergeCell ref="B5:B16"/>
    <mergeCell ref="B17:B28"/>
    <mergeCell ref="B29:B40"/>
    <mergeCell ref="C5:C10"/>
    <mergeCell ref="C11:C16"/>
    <mergeCell ref="C17:C22"/>
    <mergeCell ref="C23:C28"/>
    <mergeCell ref="C29:C34"/>
    <mergeCell ref="C35:C40"/>
  </mergeCells>
  <phoneticPr fontId="51" type="noConversion"/>
  <dataValidations count="1">
    <dataValidation type="decimal" allowBlank="1" showInputMessage="1" showErrorMessage="1" sqref="H10 H16 H22 H28 H34 H40 E5:G40">
      <formula1>-100000000000000</formula1>
      <formula2>100000000000000</formula2>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L97"/>
  <sheetViews>
    <sheetView topLeftCell="A25" workbookViewId="0">
      <selection activeCell="H29" sqref="H29"/>
    </sheetView>
  </sheetViews>
  <sheetFormatPr defaultColWidth="9" defaultRowHeight="14" x14ac:dyDescent="0.3"/>
  <cols>
    <col min="1" max="1" width="3.83203125" style="316" customWidth="1"/>
    <col min="2" max="2" width="8.58203125" style="3" customWidth="1"/>
    <col min="3" max="3" width="12.83203125" customWidth="1"/>
    <col min="4" max="4" width="13.83203125" customWidth="1"/>
    <col min="5" max="5" width="13.58203125" customWidth="1"/>
    <col min="6" max="6" width="12.58203125" customWidth="1"/>
    <col min="7" max="7" width="15.58203125" customWidth="1"/>
    <col min="8" max="8" width="16.58203125" customWidth="1"/>
    <col min="9" max="10" width="9" hidden="1" customWidth="1"/>
    <col min="11" max="11" width="13.75" hidden="1" customWidth="1"/>
    <col min="20" max="20" width="7.83203125" customWidth="1"/>
    <col min="21" max="21" width="17.33203125" hidden="1" customWidth="1"/>
    <col min="22" max="22" width="9" hidden="1" customWidth="1"/>
    <col min="23" max="23" width="14.08203125" hidden="1" customWidth="1"/>
    <col min="24" max="24" width="9" hidden="1" customWidth="1"/>
    <col min="25" max="25" width="57.58203125" style="198" hidden="1" customWidth="1"/>
    <col min="26" max="26" width="4.58203125" hidden="1" customWidth="1"/>
    <col min="27" max="27" width="9" style="3" hidden="1" customWidth="1"/>
    <col min="28" max="28" width="9" hidden="1" customWidth="1"/>
    <col min="29" max="29" width="17.58203125" hidden="1" customWidth="1"/>
    <col min="30" max="30" width="18.08203125" hidden="1" customWidth="1"/>
    <col min="31" max="31" width="17.33203125" hidden="1" customWidth="1"/>
    <col min="37" max="37" width="9.83203125" customWidth="1"/>
  </cols>
  <sheetData>
    <row r="1" spans="2:31" ht="25" customHeight="1" x14ac:dyDescent="0.3">
      <c r="B1" s="348" t="s">
        <v>376</v>
      </c>
      <c r="C1" s="348"/>
      <c r="D1" s="348"/>
      <c r="E1" s="348"/>
      <c r="F1" s="348"/>
      <c r="G1" s="348"/>
      <c r="H1" s="348"/>
    </row>
    <row r="2" spans="2:31" ht="25" customHeight="1" x14ac:dyDescent="0.3">
      <c r="B2" s="199" t="s">
        <v>340</v>
      </c>
      <c r="C2" s="349" t="s">
        <v>341</v>
      </c>
      <c r="D2" s="350"/>
      <c r="E2" s="350"/>
      <c r="F2" s="350"/>
      <c r="G2" s="351"/>
      <c r="H2" s="6" t="s">
        <v>3</v>
      </c>
    </row>
    <row r="3" spans="2:31" ht="25" customHeight="1" x14ac:dyDescent="0.3">
      <c r="B3" s="200" t="s">
        <v>342</v>
      </c>
      <c r="C3" s="352" t="s">
        <v>377</v>
      </c>
      <c r="D3" s="353"/>
      <c r="E3" s="353"/>
      <c r="F3" s="353"/>
      <c r="G3" s="354"/>
      <c r="H3" s="201"/>
    </row>
    <row r="4" spans="2:31" ht="25" customHeight="1" x14ac:dyDescent="0.3">
      <c r="B4" s="202"/>
      <c r="C4" s="355"/>
      <c r="D4" s="356"/>
      <c r="E4" s="356"/>
      <c r="F4" s="356"/>
      <c r="G4" s="357"/>
      <c r="H4" s="203" t="s">
        <v>5</v>
      </c>
    </row>
    <row r="5" spans="2:31" ht="25" customHeight="1" x14ac:dyDescent="0.3">
      <c r="B5" s="202" t="s">
        <v>344</v>
      </c>
      <c r="C5" s="352" t="s">
        <v>378</v>
      </c>
      <c r="D5" s="353"/>
      <c r="E5" s="353"/>
      <c r="F5" s="353"/>
      <c r="G5" s="354"/>
      <c r="H5" s="201"/>
      <c r="U5" s="19" t="s">
        <v>379</v>
      </c>
      <c r="Y5" s="219" t="s">
        <v>380</v>
      </c>
      <c r="AA5" s="220" t="s">
        <v>381</v>
      </c>
      <c r="AC5" s="201" t="s">
        <v>382</v>
      </c>
      <c r="AD5" s="201" t="s">
        <v>383</v>
      </c>
      <c r="AE5" s="201" t="s">
        <v>384</v>
      </c>
    </row>
    <row r="6" spans="2:31" ht="25" customHeight="1" x14ac:dyDescent="0.3">
      <c r="B6" s="202"/>
      <c r="C6" s="358"/>
      <c r="D6" s="359"/>
      <c r="E6" s="359"/>
      <c r="F6" s="359"/>
      <c r="G6" s="360"/>
      <c r="H6" s="203" t="s">
        <v>5</v>
      </c>
      <c r="U6" s="19" t="s">
        <v>385</v>
      </c>
      <c r="W6" s="219" t="s">
        <v>352</v>
      </c>
      <c r="Y6" s="219" t="s">
        <v>386</v>
      </c>
      <c r="AA6" s="220">
        <v>0.05</v>
      </c>
      <c r="AC6" s="201" t="s">
        <v>387</v>
      </c>
      <c r="AD6" s="201" t="s">
        <v>388</v>
      </c>
      <c r="AE6" s="201" t="s">
        <v>389</v>
      </c>
    </row>
    <row r="7" spans="2:31" ht="25" customHeight="1" x14ac:dyDescent="0.3">
      <c r="B7" s="202" t="s">
        <v>362</v>
      </c>
      <c r="C7" s="352" t="s">
        <v>390</v>
      </c>
      <c r="D7" s="353"/>
      <c r="E7" s="353"/>
      <c r="F7" s="353"/>
      <c r="G7" s="354"/>
      <c r="H7" s="201"/>
      <c r="W7" s="219" t="s">
        <v>355</v>
      </c>
      <c r="Y7" s="219" t="s">
        <v>391</v>
      </c>
      <c r="AA7" s="220">
        <v>0.06</v>
      </c>
      <c r="AC7" s="201" t="s">
        <v>392</v>
      </c>
      <c r="AD7" s="201"/>
      <c r="AE7" s="201" t="s">
        <v>393</v>
      </c>
    </row>
    <row r="8" spans="2:31" ht="25" customHeight="1" x14ac:dyDescent="0.3">
      <c r="B8" s="202"/>
      <c r="C8" s="358"/>
      <c r="D8" s="359"/>
      <c r="E8" s="359"/>
      <c r="F8" s="359"/>
      <c r="G8" s="360"/>
      <c r="H8" s="203" t="s">
        <v>5</v>
      </c>
      <c r="U8" s="201" t="s">
        <v>394</v>
      </c>
      <c r="W8" s="219" t="s">
        <v>358</v>
      </c>
      <c r="Y8" s="219" t="s">
        <v>395</v>
      </c>
      <c r="AA8" s="220">
        <v>7.0000000000000007E-2</v>
      </c>
      <c r="AC8" s="249" t="s">
        <v>396</v>
      </c>
      <c r="AD8" s="201"/>
      <c r="AE8" s="201" t="s">
        <v>397</v>
      </c>
    </row>
    <row r="9" spans="2:31" ht="25" customHeight="1" x14ac:dyDescent="0.3">
      <c r="B9" s="202" t="s">
        <v>366</v>
      </c>
      <c r="C9" s="361" t="s">
        <v>398</v>
      </c>
      <c r="D9" s="362"/>
      <c r="E9" s="362"/>
      <c r="F9" s="362"/>
      <c r="G9" s="363"/>
      <c r="H9" s="201"/>
      <c r="U9" s="201" t="s">
        <v>399</v>
      </c>
      <c r="W9" s="198"/>
      <c r="AA9" s="220">
        <v>0.08</v>
      </c>
      <c r="AC9" s="201" t="s">
        <v>400</v>
      </c>
      <c r="AD9" s="201"/>
      <c r="AE9" s="201" t="s">
        <v>401</v>
      </c>
    </row>
    <row r="10" spans="2:31" ht="25" customHeight="1" x14ac:dyDescent="0.3">
      <c r="B10" s="202"/>
      <c r="C10" s="358"/>
      <c r="D10" s="359"/>
      <c r="E10" s="359"/>
      <c r="F10" s="359"/>
      <c r="G10" s="360"/>
      <c r="H10" s="203" t="s">
        <v>5</v>
      </c>
      <c r="U10" s="201" t="s">
        <v>402</v>
      </c>
      <c r="W10" s="19">
        <v>0</v>
      </c>
      <c r="Y10" s="219" t="s">
        <v>403</v>
      </c>
      <c r="AA10" s="220">
        <v>0.09</v>
      </c>
    </row>
    <row r="11" spans="2:31" ht="25" customHeight="1" x14ac:dyDescent="0.3">
      <c r="B11" s="202" t="s">
        <v>372</v>
      </c>
      <c r="C11" s="361" t="s">
        <v>404</v>
      </c>
      <c r="D11" s="362"/>
      <c r="E11" s="362"/>
      <c r="F11" s="362"/>
      <c r="G11" s="363"/>
      <c r="H11" s="201"/>
      <c r="U11" s="201" t="s">
        <v>405</v>
      </c>
      <c r="W11" s="19">
        <v>1</v>
      </c>
      <c r="Y11" s="250" t="s">
        <v>406</v>
      </c>
      <c r="AA11" s="220">
        <v>0.1</v>
      </c>
    </row>
    <row r="12" spans="2:31" ht="25" customHeight="1" x14ac:dyDescent="0.3">
      <c r="B12" s="202"/>
      <c r="C12" s="358"/>
      <c r="D12" s="359"/>
      <c r="E12" s="359"/>
      <c r="F12" s="359"/>
      <c r="G12" s="360"/>
      <c r="H12" s="203" t="s">
        <v>5</v>
      </c>
      <c r="U12" s="201" t="s">
        <v>407</v>
      </c>
      <c r="W12" s="19">
        <v>2</v>
      </c>
      <c r="Y12" s="250" t="s">
        <v>408</v>
      </c>
      <c r="AA12" s="220">
        <v>0.11</v>
      </c>
      <c r="AC12" s="201" t="s">
        <v>409</v>
      </c>
      <c r="AD12" s="201" t="s">
        <v>410</v>
      </c>
    </row>
    <row r="13" spans="2:31" ht="25" customHeight="1" x14ac:dyDescent="0.3">
      <c r="B13" s="202" t="s">
        <v>411</v>
      </c>
      <c r="C13" s="365" t="s">
        <v>412</v>
      </c>
      <c r="D13" s="366"/>
      <c r="E13" s="366"/>
      <c r="F13" s="366"/>
      <c r="G13" s="367"/>
      <c r="H13" s="201"/>
      <c r="W13" s="19">
        <v>3</v>
      </c>
      <c r="Y13" s="250" t="s">
        <v>413</v>
      </c>
      <c r="AA13" s="220">
        <v>0.12</v>
      </c>
      <c r="AC13" s="201" t="s">
        <v>414</v>
      </c>
      <c r="AD13" s="201" t="s">
        <v>415</v>
      </c>
    </row>
    <row r="14" spans="2:31" ht="25" customHeight="1" x14ac:dyDescent="0.3">
      <c r="B14" s="202"/>
      <c r="C14" s="368"/>
      <c r="D14" s="369"/>
      <c r="E14" s="369"/>
      <c r="F14" s="369"/>
      <c r="G14" s="370"/>
      <c r="H14" s="203" t="s">
        <v>5</v>
      </c>
      <c r="W14" s="19">
        <v>4</v>
      </c>
      <c r="Y14" s="219" t="s">
        <v>416</v>
      </c>
      <c r="AA14" s="220">
        <v>0.13</v>
      </c>
      <c r="AC14" s="201" t="s">
        <v>417</v>
      </c>
      <c r="AD14" s="201" t="s">
        <v>418</v>
      </c>
    </row>
    <row r="15" spans="2:31" ht="25" customHeight="1" x14ac:dyDescent="0.3">
      <c r="B15" s="202" t="s">
        <v>419</v>
      </c>
      <c r="C15" s="352" t="s">
        <v>420</v>
      </c>
      <c r="D15" s="353"/>
      <c r="E15" s="353"/>
      <c r="F15" s="353"/>
      <c r="G15" s="354"/>
      <c r="H15" s="201"/>
      <c r="W15" s="19">
        <v>5</v>
      </c>
      <c r="Y15" s="219" t="s">
        <v>421</v>
      </c>
      <c r="AA15" s="220">
        <v>0.14000000000000001</v>
      </c>
      <c r="AC15" s="201" t="s">
        <v>422</v>
      </c>
    </row>
    <row r="16" spans="2:31" ht="25" customHeight="1" x14ac:dyDescent="0.3">
      <c r="B16" s="202"/>
      <c r="C16" s="364"/>
      <c r="D16" s="364"/>
      <c r="E16" s="364"/>
      <c r="F16" s="364"/>
      <c r="G16" s="364"/>
      <c r="H16" s="203" t="s">
        <v>5</v>
      </c>
      <c r="W16" s="19">
        <v>6</v>
      </c>
      <c r="Y16" s="219" t="s">
        <v>423</v>
      </c>
      <c r="AA16" s="220">
        <v>0.15</v>
      </c>
    </row>
    <row r="17" spans="2:29" ht="25" customHeight="1" x14ac:dyDescent="0.3">
      <c r="B17" s="202" t="s">
        <v>424</v>
      </c>
      <c r="C17" s="372" t="s">
        <v>425</v>
      </c>
      <c r="D17" s="372"/>
      <c r="E17" s="372"/>
      <c r="F17" s="372"/>
      <c r="G17" s="372"/>
      <c r="H17" s="201"/>
      <c r="W17" s="19">
        <v>7</v>
      </c>
      <c r="Y17" s="219" t="s">
        <v>426</v>
      </c>
      <c r="AA17" s="220">
        <v>0.16</v>
      </c>
    </row>
    <row r="18" spans="2:29" ht="25" customHeight="1" x14ac:dyDescent="0.3">
      <c r="B18" s="202"/>
      <c r="C18" s="382"/>
      <c r="D18" s="382"/>
      <c r="E18" s="382"/>
      <c r="F18" s="382"/>
      <c r="G18" s="382"/>
      <c r="H18" s="203" t="s">
        <v>5</v>
      </c>
      <c r="W18" s="19">
        <v>8</v>
      </c>
      <c r="Y18" s="219" t="s">
        <v>427</v>
      </c>
      <c r="AA18" s="220">
        <v>0.17</v>
      </c>
      <c r="AC18" s="219" t="s">
        <v>428</v>
      </c>
    </row>
    <row r="19" spans="2:29" ht="25" customHeight="1" x14ac:dyDescent="0.3">
      <c r="B19" s="202" t="s">
        <v>429</v>
      </c>
      <c r="C19" s="372" t="s">
        <v>430</v>
      </c>
      <c r="D19" s="372"/>
      <c r="E19" s="372"/>
      <c r="F19" s="372"/>
      <c r="G19" s="372"/>
      <c r="H19" s="201"/>
      <c r="W19" s="19">
        <v>9</v>
      </c>
      <c r="AA19" s="220">
        <v>0.18</v>
      </c>
      <c r="AC19" s="219" t="s">
        <v>431</v>
      </c>
    </row>
    <row r="20" spans="2:29" ht="25" customHeight="1" x14ac:dyDescent="0.3">
      <c r="B20" s="202"/>
      <c r="C20" s="364"/>
      <c r="D20" s="364"/>
      <c r="E20" s="364"/>
      <c r="F20" s="364"/>
      <c r="G20" s="364"/>
      <c r="H20" s="203" t="s">
        <v>5</v>
      </c>
      <c r="W20" s="19">
        <v>10</v>
      </c>
      <c r="Y20" s="250" t="s">
        <v>432</v>
      </c>
      <c r="AA20" s="220">
        <v>0.19</v>
      </c>
      <c r="AC20" s="219" t="s">
        <v>433</v>
      </c>
    </row>
    <row r="21" spans="2:29" ht="25" customHeight="1" x14ac:dyDescent="0.3">
      <c r="B21" s="202" t="s">
        <v>434</v>
      </c>
      <c r="C21" s="352" t="s">
        <v>435</v>
      </c>
      <c r="D21" s="353"/>
      <c r="E21" s="353"/>
      <c r="F21" s="353"/>
      <c r="G21" s="354"/>
      <c r="H21" s="201"/>
      <c r="W21" s="19" t="s">
        <v>436</v>
      </c>
      <c r="Y21" s="208" t="s">
        <v>437</v>
      </c>
      <c r="AA21" s="220">
        <v>0.2</v>
      </c>
      <c r="AC21" s="219" t="s">
        <v>438</v>
      </c>
    </row>
    <row r="22" spans="2:29" ht="25" customHeight="1" x14ac:dyDescent="0.3">
      <c r="B22" s="202"/>
      <c r="C22" s="379"/>
      <c r="D22" s="380"/>
      <c r="E22" s="380"/>
      <c r="F22" s="380"/>
      <c r="G22" s="381"/>
      <c r="H22" s="203" t="s">
        <v>5</v>
      </c>
      <c r="Y22" s="250" t="s">
        <v>439</v>
      </c>
      <c r="AA22" s="220">
        <v>0.21</v>
      </c>
    </row>
    <row r="23" spans="2:29" ht="25" customHeight="1" x14ac:dyDescent="0.3">
      <c r="B23" s="202" t="s">
        <v>440</v>
      </c>
      <c r="C23" s="352" t="s">
        <v>441</v>
      </c>
      <c r="D23" s="353"/>
      <c r="E23" s="353"/>
      <c r="F23" s="353"/>
      <c r="G23" s="354"/>
      <c r="H23" s="201"/>
      <c r="Y23" s="208" t="s">
        <v>442</v>
      </c>
      <c r="AA23" s="220">
        <v>0.22</v>
      </c>
    </row>
    <row r="24" spans="2:29" ht="25" customHeight="1" x14ac:dyDescent="0.3">
      <c r="B24" s="202"/>
      <c r="C24" s="379"/>
      <c r="D24" s="380"/>
      <c r="E24" s="380"/>
      <c r="F24" s="380"/>
      <c r="G24" s="381"/>
      <c r="H24" s="203" t="s">
        <v>5</v>
      </c>
      <c r="AA24" s="220">
        <v>0.23</v>
      </c>
    </row>
    <row r="25" spans="2:29" ht="25" customHeight="1" x14ac:dyDescent="0.3">
      <c r="B25" s="202" t="s">
        <v>443</v>
      </c>
      <c r="C25" s="372" t="s">
        <v>444</v>
      </c>
      <c r="D25" s="372"/>
      <c r="E25" s="372"/>
      <c r="F25" s="372"/>
      <c r="G25" s="372"/>
      <c r="H25" s="201"/>
      <c r="Y25" s="221"/>
      <c r="AA25" s="220">
        <v>0.24</v>
      </c>
    </row>
    <row r="26" spans="2:29" ht="25" customHeight="1" x14ac:dyDescent="0.3">
      <c r="B26" s="202"/>
      <c r="C26" s="336"/>
      <c r="D26" s="371"/>
      <c r="E26" s="371"/>
      <c r="F26" s="371"/>
      <c r="G26" s="337"/>
      <c r="H26" s="203" t="s">
        <v>5</v>
      </c>
      <c r="Y26" s="221"/>
      <c r="AA26" s="220">
        <v>0.25</v>
      </c>
    </row>
    <row r="27" spans="2:29" ht="25" customHeight="1" x14ac:dyDescent="0.3">
      <c r="B27" s="202" t="s">
        <v>445</v>
      </c>
      <c r="C27" s="372" t="s">
        <v>446</v>
      </c>
      <c r="D27" s="372"/>
      <c r="E27" s="372"/>
      <c r="F27" s="372"/>
      <c r="G27" s="372"/>
      <c r="H27" s="201"/>
      <c r="I27" s="2"/>
      <c r="Y27" s="221"/>
      <c r="AA27" s="19" t="s">
        <v>447</v>
      </c>
    </row>
    <row r="28" spans="2:29" ht="19.5" customHeight="1" x14ac:dyDescent="0.3">
      <c r="B28" s="331"/>
      <c r="C28" s="373" t="s">
        <v>448</v>
      </c>
      <c r="D28" s="374"/>
      <c r="E28" s="374"/>
      <c r="F28" s="374"/>
      <c r="G28" s="374"/>
      <c r="H28" s="375"/>
      <c r="Y28" s="221"/>
    </row>
    <row r="29" spans="2:29" ht="25" customHeight="1" x14ac:dyDescent="0.3">
      <c r="B29" s="332"/>
      <c r="C29" s="75"/>
      <c r="D29" s="75" t="str">
        <f ca="1">YEAR(TODAY())-4&amp;"年"</f>
        <v>2018年</v>
      </c>
      <c r="E29" s="75" t="str">
        <f ca="1">YEAR(TODAY())-3&amp;"年"</f>
        <v>2019年</v>
      </c>
      <c r="F29" s="75" t="str">
        <f ca="1">YEAR(TODAY())-2&amp;"年"</f>
        <v>2020年</v>
      </c>
      <c r="G29" s="75" t="str">
        <f ca="1">YEAR(TODAY())-1&amp;"年"</f>
        <v>2021年</v>
      </c>
      <c r="H29" s="75" t="str">
        <f>TEXT(基本信息!C3,"yyyy年m月")</f>
        <v>2022年9月</v>
      </c>
      <c r="J29" s="218" t="str">
        <f ca="1">MID(G29,1,4)</f>
        <v>2021</v>
      </c>
      <c r="K29" s="75" t="str">
        <f>MID(H29,1,4)</f>
        <v>2022</v>
      </c>
      <c r="Y29"/>
      <c r="Z29" s="198"/>
      <c r="AA29"/>
      <c r="AB29" s="3"/>
    </row>
    <row r="30" spans="2:29" ht="25" customHeight="1" x14ac:dyDescent="0.3">
      <c r="B30" s="333"/>
      <c r="C30" s="19" t="s">
        <v>449</v>
      </c>
      <c r="D30" s="26" t="s">
        <v>450</v>
      </c>
      <c r="E30" s="26" t="s">
        <v>450</v>
      </c>
      <c r="F30" s="26" t="s">
        <v>450</v>
      </c>
      <c r="G30" s="26" t="s">
        <v>450</v>
      </c>
      <c r="H30" s="43" t="str">
        <f ca="1">IF(J29=K29,"不需要填写","请输入")</f>
        <v>请输入</v>
      </c>
      <c r="I30" s="2" t="s">
        <v>451</v>
      </c>
      <c r="J30" s="2" t="s">
        <v>450</v>
      </c>
    </row>
    <row r="31" spans="2:29" ht="25" customHeight="1" x14ac:dyDescent="0.3">
      <c r="B31" s="202" t="s">
        <v>452</v>
      </c>
      <c r="C31" s="352" t="s">
        <v>453</v>
      </c>
      <c r="D31" s="353"/>
      <c r="E31" s="353"/>
      <c r="F31" s="353"/>
      <c r="G31" s="354"/>
      <c r="H31" s="224"/>
    </row>
    <row r="32" spans="2:29" ht="25" customHeight="1" x14ac:dyDescent="0.3">
      <c r="B32" s="202"/>
      <c r="C32" s="376"/>
      <c r="D32" s="377"/>
      <c r="E32" s="377"/>
      <c r="F32" s="377"/>
      <c r="G32" s="378"/>
      <c r="H32" s="203" t="s">
        <v>5</v>
      </c>
    </row>
    <row r="33" ht="25" customHeight="1" x14ac:dyDescent="0.3"/>
    <row r="34" ht="25" customHeight="1" x14ac:dyDescent="0.3"/>
    <row r="35" ht="25" customHeight="1" x14ac:dyDescent="0.3"/>
    <row r="36" ht="25" customHeight="1" x14ac:dyDescent="0.3"/>
    <row r="37" ht="25" customHeight="1" x14ac:dyDescent="0.3"/>
    <row r="38" ht="25" customHeight="1" x14ac:dyDescent="0.3"/>
    <row r="39" ht="25" customHeight="1" x14ac:dyDescent="0.3"/>
    <row r="40" ht="25" customHeight="1" x14ac:dyDescent="0.3"/>
    <row r="41" ht="25" customHeight="1" x14ac:dyDescent="0.3"/>
    <row r="42" ht="25" customHeight="1" x14ac:dyDescent="0.3"/>
    <row r="43" ht="25" customHeight="1" x14ac:dyDescent="0.3"/>
    <row r="44" ht="25" customHeight="1" x14ac:dyDescent="0.3"/>
    <row r="45" ht="25" customHeight="1" x14ac:dyDescent="0.3"/>
    <row r="46" ht="25" customHeight="1" x14ac:dyDescent="0.3"/>
    <row r="47" ht="25" customHeight="1" x14ac:dyDescent="0.3"/>
    <row r="48" ht="25" customHeight="1" x14ac:dyDescent="0.3"/>
    <row r="49" ht="25" customHeight="1" x14ac:dyDescent="0.3"/>
    <row r="50" ht="25" customHeight="1" x14ac:dyDescent="0.3"/>
    <row r="51" ht="25" customHeight="1" x14ac:dyDescent="0.3"/>
    <row r="52" ht="25" customHeight="1" x14ac:dyDescent="0.3"/>
    <row r="53" ht="25" customHeight="1" x14ac:dyDescent="0.3"/>
    <row r="54" ht="25" customHeight="1" x14ac:dyDescent="0.3"/>
    <row r="55" ht="25" customHeight="1" x14ac:dyDescent="0.3"/>
    <row r="56" ht="25" customHeight="1" x14ac:dyDescent="0.3"/>
    <row r="57" ht="25" customHeight="1" x14ac:dyDescent="0.3"/>
    <row r="58" ht="25" customHeight="1" x14ac:dyDescent="0.3"/>
    <row r="59" ht="25" customHeight="1" x14ac:dyDescent="0.3"/>
    <row r="60" ht="25" customHeight="1" x14ac:dyDescent="0.3"/>
    <row r="61" ht="25" customHeight="1" x14ac:dyDescent="0.3"/>
    <row r="62" ht="25" customHeight="1" x14ac:dyDescent="0.3"/>
    <row r="63" ht="25" customHeight="1" x14ac:dyDescent="0.3"/>
    <row r="64" ht="25" customHeight="1" x14ac:dyDescent="0.3"/>
    <row r="65" spans="64:64" ht="25" customHeight="1" x14ac:dyDescent="0.3"/>
    <row r="66" spans="64:64" ht="25" customHeight="1" x14ac:dyDescent="0.3"/>
    <row r="67" spans="64:64" ht="25" customHeight="1" x14ac:dyDescent="0.3"/>
    <row r="68" spans="64:64" ht="25" customHeight="1" x14ac:dyDescent="0.3"/>
    <row r="69" spans="64:64" ht="25" customHeight="1" x14ac:dyDescent="0.3"/>
    <row r="70" spans="64:64" ht="25" customHeight="1" x14ac:dyDescent="0.3"/>
    <row r="71" spans="64:64" ht="25" customHeight="1" x14ac:dyDescent="0.3">
      <c r="BL71" t="s">
        <v>454</v>
      </c>
    </row>
    <row r="72" spans="64:64" ht="25" customHeight="1" x14ac:dyDescent="0.3"/>
    <row r="73" spans="64:64" ht="25" customHeight="1" x14ac:dyDescent="0.3"/>
    <row r="74" spans="64:64" ht="25" customHeight="1" x14ac:dyDescent="0.3"/>
    <row r="75" spans="64:64" ht="25" customHeight="1" x14ac:dyDescent="0.3"/>
    <row r="76" spans="64:64" ht="25" customHeight="1" x14ac:dyDescent="0.3"/>
    <row r="77" spans="64:64" ht="25" customHeight="1" x14ac:dyDescent="0.3"/>
    <row r="78" spans="64:64" ht="25" customHeight="1" x14ac:dyDescent="0.3"/>
    <row r="79" spans="64:64" ht="25" customHeight="1" x14ac:dyDescent="0.3"/>
    <row r="80" spans="64:64" ht="25" customHeight="1" x14ac:dyDescent="0.3"/>
    <row r="81" ht="25" customHeight="1" x14ac:dyDescent="0.3"/>
    <row r="82" ht="25" customHeight="1" x14ac:dyDescent="0.3"/>
    <row r="83" ht="25" customHeight="1" x14ac:dyDescent="0.3"/>
    <row r="84" ht="25" customHeight="1" x14ac:dyDescent="0.3"/>
    <row r="85" ht="25" customHeight="1" x14ac:dyDescent="0.3"/>
    <row r="86" ht="25" customHeight="1" x14ac:dyDescent="0.3"/>
    <row r="87" ht="25" customHeight="1" x14ac:dyDescent="0.3"/>
    <row r="88" ht="25" customHeight="1" x14ac:dyDescent="0.3"/>
    <row r="89" ht="25" customHeight="1" x14ac:dyDescent="0.3"/>
    <row r="90" ht="25" customHeight="1" x14ac:dyDescent="0.3"/>
    <row r="91" ht="25" customHeight="1" x14ac:dyDescent="0.3"/>
    <row r="92" ht="25" customHeight="1" x14ac:dyDescent="0.3"/>
    <row r="93" ht="25" customHeight="1" x14ac:dyDescent="0.3"/>
    <row r="94" ht="25" customHeight="1" x14ac:dyDescent="0.3"/>
    <row r="95" ht="25" customHeight="1" x14ac:dyDescent="0.3"/>
    <row r="96" ht="25" customHeight="1" x14ac:dyDescent="0.3"/>
    <row r="97" ht="25" customHeight="1" x14ac:dyDescent="0.3"/>
  </sheetData>
  <sheetProtection algorithmName="SHA-512" hashValue="uupKNOFWTG9v6Iiv7oGW+6f9nLFhjp9q5+QM5yXGtaTJkiHDmWiW3NC3afd+UYZnv9IiHqaDCN1FZAkTNrnxgw==" saltValue="2LspjzkZXXlBCB+mz89ONg==" spinCount="100000" sheet="1" objects="1" scenarios="1"/>
  <protectedRanges>
    <protectedRange sqref="C4" name="区域1" securityDescriptor=""/>
  </protectedRanges>
  <mergeCells count="32">
    <mergeCell ref="A1:A1048576"/>
    <mergeCell ref="B28:B30"/>
    <mergeCell ref="C26:G26"/>
    <mergeCell ref="C27:G27"/>
    <mergeCell ref="C28:H28"/>
    <mergeCell ref="C31:G31"/>
    <mergeCell ref="C32:G32"/>
    <mergeCell ref="C21:G21"/>
    <mergeCell ref="C22:G22"/>
    <mergeCell ref="C23:G23"/>
    <mergeCell ref="C24:G24"/>
    <mergeCell ref="C25:G25"/>
    <mergeCell ref="C16:G16"/>
    <mergeCell ref="C17:G17"/>
    <mergeCell ref="C18:G18"/>
    <mergeCell ref="C19:G19"/>
    <mergeCell ref="C20:G20"/>
    <mergeCell ref="C11:G11"/>
    <mergeCell ref="C12:G12"/>
    <mergeCell ref="C13:G13"/>
    <mergeCell ref="C14:G14"/>
    <mergeCell ref="C15:G15"/>
    <mergeCell ref="C6:G6"/>
    <mergeCell ref="C7:G7"/>
    <mergeCell ref="C8:G8"/>
    <mergeCell ref="C9:G9"/>
    <mergeCell ref="C10:G10"/>
    <mergeCell ref="B1:H1"/>
    <mergeCell ref="C2:G2"/>
    <mergeCell ref="C3:G3"/>
    <mergeCell ref="C4:G4"/>
    <mergeCell ref="C5:G5"/>
  </mergeCells>
  <phoneticPr fontId="51" type="noConversion"/>
  <conditionalFormatting sqref="H30">
    <cfRule type="cellIs" dxfId="23" priority="1" operator="equal">
      <formula>$J$30</formula>
    </cfRule>
    <cfRule type="cellIs" dxfId="22" priority="2" operator="equal">
      <formula>$I$30</formula>
    </cfRule>
    <cfRule type="cellIs" dxfId="21" priority="29" operator="equal">
      <formula>#REF!</formula>
    </cfRule>
    <cfRule type="cellIs" dxfId="20" priority="30" operator="equal">
      <formula>#REF!</formula>
    </cfRule>
  </conditionalFormatting>
  <conditionalFormatting sqref="I30:J30">
    <cfRule type="cellIs" dxfId="19" priority="3" operator="equal">
      <formula>$J$30</formula>
    </cfRule>
    <cfRule type="cellIs" dxfId="18" priority="4" operator="equal">
      <formula>$I$30</formula>
    </cfRule>
  </conditionalFormatting>
  <dataValidations count="14">
    <dataValidation type="list" allowBlank="1" showInputMessage="1" showErrorMessage="1" sqref="C4">
      <formula1>$W$6:$W$8</formula1>
    </dataValidation>
    <dataValidation type="list" allowBlank="1" showInputMessage="1" showErrorMessage="1" sqref="C6:G6">
      <formula1>$U$5:$U$6</formula1>
    </dataValidation>
    <dataValidation type="list" allowBlank="1" showInputMessage="1" showErrorMessage="1" sqref="C8:G8">
      <formula1>$Y$5:$Y$8</formula1>
    </dataValidation>
    <dataValidation type="list" allowBlank="1" showInputMessage="1" showErrorMessage="1" sqref="C10:G10">
      <formula1>$Y$10:$Y$18</formula1>
    </dataValidation>
    <dataValidation type="list" allowBlank="1" showInputMessage="1" showErrorMessage="1" sqref="C12:G12">
      <formula1>$Y$20:$Y$23</formula1>
    </dataValidation>
    <dataValidation type="list" allowBlank="1" showInputMessage="1" showErrorMessage="1" sqref="C14:G14">
      <formula1>$U$8:$U$12</formula1>
    </dataValidation>
    <dataValidation type="list" allowBlank="1" showInputMessage="1" showErrorMessage="1" sqref="C16:G16">
      <formula1>$W$10:$W$21</formula1>
    </dataValidation>
    <dataValidation type="list" allowBlank="1" showInputMessage="1" showErrorMessage="1" sqref="C18:G18">
      <formula1>$AA$5:$AA$27</formula1>
    </dataValidation>
    <dataValidation type="list" allowBlank="1" showInputMessage="1" showErrorMessage="1" sqref="C20:G20">
      <formula1>$AC$5:$AE$5</formula1>
    </dataValidation>
    <dataValidation type="list" allowBlank="1" showInputMessage="1" showErrorMessage="1" sqref="C22:G22">
      <formula1>INDIRECT($C$20)</formula1>
    </dataValidation>
    <dataValidation type="list" allowBlank="1" showInputMessage="1" showErrorMessage="1" sqref="C24:G24">
      <formula1>$AC$12:$AC$15</formula1>
    </dataValidation>
    <dataValidation type="list" allowBlank="1" showInputMessage="1" showErrorMessage="1" sqref="C26:G26">
      <formula1>$AD$12:$AD$14</formula1>
    </dataValidation>
    <dataValidation type="custom" allowBlank="1" showInputMessage="1" showErrorMessage="1" sqref="D30:G30">
      <formula1>ISNUMBER(D30)</formula1>
    </dataValidation>
    <dataValidation type="list" allowBlank="1" showInputMessage="1" showErrorMessage="1" sqref="C32:G32">
      <formula1>$AC$18:$AC$21</formula1>
    </dataValidation>
  </dataValidations>
  <pageMargins left="0.69930555555555596" right="0.69930555555555596"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10"/>
  <sheetViews>
    <sheetView topLeftCell="A61" zoomScale="115" zoomScaleNormal="115" workbookViewId="0">
      <selection activeCell="C68" sqref="C68"/>
    </sheetView>
  </sheetViews>
  <sheetFormatPr defaultColWidth="8.58203125" defaultRowHeight="14" x14ac:dyDescent="0.3"/>
  <cols>
    <col min="1" max="1" width="5.33203125" style="229" customWidth="1"/>
    <col min="2" max="2" width="8.58203125" style="226" customWidth="1"/>
    <col min="3" max="3" width="14.5" style="229" customWidth="1"/>
    <col min="4" max="4" width="13.83203125" style="229" customWidth="1"/>
    <col min="5" max="5" width="13.58203125" style="229" customWidth="1"/>
    <col min="6" max="6" width="12.58203125" style="229" customWidth="1"/>
    <col min="7" max="7" width="15.58203125" style="229" customWidth="1"/>
    <col min="8" max="8" width="16.58203125" style="229" customWidth="1"/>
    <col min="9" max="18" width="8.58203125" style="229"/>
    <col min="19" max="19" width="7.83203125" style="229" customWidth="1"/>
    <col min="20" max="24" width="8.58203125" style="229"/>
    <col min="25" max="25" width="9.83203125" style="229" customWidth="1"/>
    <col min="26" max="16384" width="8.58203125" style="229"/>
  </cols>
  <sheetData>
    <row r="1" spans="1:8" ht="25" customHeight="1" x14ac:dyDescent="0.3">
      <c r="A1" s="418"/>
      <c r="B1" s="383" t="s">
        <v>455</v>
      </c>
      <c r="C1" s="384"/>
      <c r="D1" s="384"/>
      <c r="E1" s="384"/>
      <c r="F1" s="384"/>
      <c r="G1" s="384"/>
      <c r="H1" s="385"/>
    </row>
    <row r="2" spans="1:8" ht="25" customHeight="1" x14ac:dyDescent="0.3">
      <c r="A2" s="418"/>
      <c r="B2" s="230" t="s">
        <v>340</v>
      </c>
      <c r="C2" s="386" t="s">
        <v>341</v>
      </c>
      <c r="D2" s="387"/>
      <c r="E2" s="387"/>
      <c r="F2" s="387"/>
      <c r="G2" s="387"/>
      <c r="H2" s="388"/>
    </row>
    <row r="3" spans="1:8" ht="25" customHeight="1" x14ac:dyDescent="0.3">
      <c r="A3" s="418"/>
      <c r="B3" s="231" t="s">
        <v>342</v>
      </c>
      <c r="C3" s="389" t="s">
        <v>456</v>
      </c>
      <c r="D3" s="390"/>
      <c r="E3" s="390"/>
      <c r="F3" s="390"/>
      <c r="G3" s="390"/>
      <c r="H3" s="391"/>
    </row>
    <row r="4" spans="1:8" ht="25" customHeight="1" x14ac:dyDescent="0.3">
      <c r="A4" s="418"/>
      <c r="B4" s="415"/>
      <c r="C4" s="232" t="s">
        <v>340</v>
      </c>
      <c r="D4" s="392" t="s">
        <v>457</v>
      </c>
      <c r="E4" s="393"/>
      <c r="F4" s="392" t="s">
        <v>458</v>
      </c>
      <c r="G4" s="393"/>
      <c r="H4" s="232" t="s">
        <v>459</v>
      </c>
    </row>
    <row r="5" spans="1:8" ht="25" customHeight="1" x14ac:dyDescent="0.3">
      <c r="A5" s="418"/>
      <c r="B5" s="416"/>
      <c r="C5" s="234">
        <v>1</v>
      </c>
      <c r="D5" s="394" t="s">
        <v>460</v>
      </c>
      <c r="E5" s="395"/>
      <c r="F5" s="396" t="s">
        <v>450</v>
      </c>
      <c r="G5" s="397"/>
      <c r="H5" s="235">
        <f>IFERROR(F5/F10,)</f>
        <v>0</v>
      </c>
    </row>
    <row r="6" spans="1:8" ht="25" customHeight="1" x14ac:dyDescent="0.3">
      <c r="A6" s="418"/>
      <c r="B6" s="416"/>
      <c r="C6" s="234">
        <v>2</v>
      </c>
      <c r="D6" s="394" t="s">
        <v>461</v>
      </c>
      <c r="E6" s="395"/>
      <c r="F6" s="396" t="s">
        <v>450</v>
      </c>
      <c r="G6" s="397"/>
      <c r="H6" s="235">
        <f>IFERROR(F6/F10,)</f>
        <v>0</v>
      </c>
    </row>
    <row r="7" spans="1:8" ht="25" customHeight="1" x14ac:dyDescent="0.3">
      <c r="A7" s="418"/>
      <c r="B7" s="416"/>
      <c r="C7" s="234">
        <v>3</v>
      </c>
      <c r="D7" s="394" t="s">
        <v>462</v>
      </c>
      <c r="E7" s="395"/>
      <c r="F7" s="396" t="s">
        <v>450</v>
      </c>
      <c r="G7" s="397"/>
      <c r="H7" s="235">
        <f>IFERROR(F7/F10,)</f>
        <v>0</v>
      </c>
    </row>
    <row r="8" spans="1:8" ht="25" customHeight="1" x14ac:dyDescent="0.3">
      <c r="A8" s="418"/>
      <c r="B8" s="416"/>
      <c r="C8" s="234">
        <v>4</v>
      </c>
      <c r="D8" s="394" t="s">
        <v>463</v>
      </c>
      <c r="E8" s="395"/>
      <c r="F8" s="396" t="s">
        <v>450</v>
      </c>
      <c r="G8" s="397"/>
      <c r="H8" s="235">
        <f>IFERROR(F8/F10,)</f>
        <v>0</v>
      </c>
    </row>
    <row r="9" spans="1:8" ht="25" customHeight="1" x14ac:dyDescent="0.3">
      <c r="A9" s="418"/>
      <c r="B9" s="416"/>
      <c r="C9" s="234">
        <v>5</v>
      </c>
      <c r="D9" s="394" t="s">
        <v>464</v>
      </c>
      <c r="E9" s="395"/>
      <c r="F9" s="396" t="s">
        <v>450</v>
      </c>
      <c r="G9" s="397"/>
      <c r="H9" s="235">
        <f>IFERROR(F9/F10,)</f>
        <v>0</v>
      </c>
    </row>
    <row r="10" spans="1:8" ht="25" customHeight="1" x14ac:dyDescent="0.3">
      <c r="A10" s="418"/>
      <c r="B10" s="417"/>
      <c r="C10" s="234">
        <v>6</v>
      </c>
      <c r="D10" s="398" t="s">
        <v>465</v>
      </c>
      <c r="E10" s="399"/>
      <c r="F10" s="398">
        <f>SUM(F5:G9)</f>
        <v>0</v>
      </c>
      <c r="G10" s="399"/>
      <c r="H10" s="235">
        <f>IFERROR(F10/F10,)</f>
        <v>0</v>
      </c>
    </row>
    <row r="11" spans="1:8" s="402" customFormat="1" ht="25" customHeight="1" x14ac:dyDescent="0.3"/>
    <row r="12" spans="1:8" ht="25" customHeight="1" x14ac:dyDescent="0.3">
      <c r="A12" s="418"/>
      <c r="B12" s="231" t="s">
        <v>344</v>
      </c>
      <c r="C12" s="421" t="s">
        <v>466</v>
      </c>
      <c r="D12" s="422"/>
      <c r="E12" s="422"/>
      <c r="F12" s="422"/>
      <c r="G12" s="422"/>
      <c r="H12" s="423"/>
    </row>
    <row r="13" spans="1:8" ht="25" customHeight="1" x14ac:dyDescent="0.3">
      <c r="A13" s="418"/>
      <c r="B13" s="234"/>
      <c r="D13" s="398" t="s">
        <v>467</v>
      </c>
      <c r="E13" s="399"/>
      <c r="F13" s="398" t="s">
        <v>458</v>
      </c>
      <c r="G13" s="399"/>
      <c r="H13" s="234" t="s">
        <v>468</v>
      </c>
    </row>
    <row r="14" spans="1:8" ht="25" customHeight="1" x14ac:dyDescent="0.3">
      <c r="A14" s="418"/>
      <c r="B14" s="234"/>
      <c r="C14" s="234">
        <v>1</v>
      </c>
      <c r="D14" s="398" t="s">
        <v>469</v>
      </c>
      <c r="E14" s="399"/>
      <c r="F14" s="396" t="s">
        <v>450</v>
      </c>
      <c r="G14" s="397"/>
      <c r="H14" s="235">
        <f>IFERROR(F14/F19,)</f>
        <v>0</v>
      </c>
    </row>
    <row r="15" spans="1:8" ht="25" customHeight="1" x14ac:dyDescent="0.3">
      <c r="A15" s="418"/>
      <c r="B15" s="234"/>
      <c r="C15" s="234">
        <v>2</v>
      </c>
      <c r="D15" s="398" t="s">
        <v>470</v>
      </c>
      <c r="E15" s="399"/>
      <c r="F15" s="396" t="s">
        <v>450</v>
      </c>
      <c r="G15" s="397"/>
      <c r="H15" s="235">
        <f>IFERROR(F15/F19,)</f>
        <v>0</v>
      </c>
    </row>
    <row r="16" spans="1:8" ht="25" customHeight="1" x14ac:dyDescent="0.3">
      <c r="A16" s="418"/>
      <c r="B16" s="234"/>
      <c r="C16" s="234">
        <v>3</v>
      </c>
      <c r="D16" s="398" t="s">
        <v>471</v>
      </c>
      <c r="E16" s="399"/>
      <c r="F16" s="396" t="s">
        <v>450</v>
      </c>
      <c r="G16" s="397"/>
      <c r="H16" s="235">
        <f>IFERROR(F16/F19,)</f>
        <v>0</v>
      </c>
    </row>
    <row r="17" spans="1:8" ht="25" customHeight="1" x14ac:dyDescent="0.3">
      <c r="A17" s="418"/>
      <c r="B17" s="234"/>
      <c r="C17" s="234">
        <v>4</v>
      </c>
      <c r="D17" s="398" t="s">
        <v>472</v>
      </c>
      <c r="E17" s="399"/>
      <c r="F17" s="396" t="s">
        <v>450</v>
      </c>
      <c r="G17" s="397"/>
      <c r="H17" s="235">
        <f>IFERROR(F17/F19,)</f>
        <v>0</v>
      </c>
    </row>
    <row r="18" spans="1:8" ht="25" customHeight="1" x14ac:dyDescent="0.3">
      <c r="A18" s="418"/>
      <c r="B18" s="234"/>
      <c r="C18" s="234">
        <v>5</v>
      </c>
      <c r="D18" s="398" t="s">
        <v>473</v>
      </c>
      <c r="E18" s="399"/>
      <c r="F18" s="396" t="s">
        <v>450</v>
      </c>
      <c r="G18" s="397"/>
      <c r="H18" s="235">
        <f>IFERROR(F18/F19,)</f>
        <v>0</v>
      </c>
    </row>
    <row r="19" spans="1:8" ht="25" customHeight="1" x14ac:dyDescent="0.3">
      <c r="A19" s="418"/>
      <c r="B19" s="234"/>
      <c r="C19" s="234">
        <v>6</v>
      </c>
      <c r="D19" s="398" t="s">
        <v>465</v>
      </c>
      <c r="E19" s="399"/>
      <c r="F19" s="400">
        <f>SUM(F14:G18)</f>
        <v>0</v>
      </c>
      <c r="G19" s="401"/>
      <c r="H19" s="235">
        <f>IFERROR(F19/F19,)</f>
        <v>0</v>
      </c>
    </row>
    <row r="20" spans="1:8" s="402" customFormat="1" ht="25" customHeight="1" x14ac:dyDescent="0.3"/>
    <row r="21" spans="1:8" ht="25" customHeight="1" x14ac:dyDescent="0.3">
      <c r="A21" s="418"/>
      <c r="B21" s="231" t="s">
        <v>362</v>
      </c>
      <c r="C21" s="389" t="s">
        <v>474</v>
      </c>
      <c r="D21" s="390"/>
      <c r="E21" s="390"/>
      <c r="F21" s="390"/>
      <c r="G21" s="390"/>
      <c r="H21" s="391"/>
    </row>
    <row r="22" spans="1:8" ht="25" customHeight="1" x14ac:dyDescent="0.3">
      <c r="A22" s="419"/>
      <c r="B22" s="238">
        <v>1</v>
      </c>
      <c r="C22" s="233" t="s">
        <v>475</v>
      </c>
      <c r="D22" s="232" t="s">
        <v>476</v>
      </c>
      <c r="E22" s="232" t="s">
        <v>477</v>
      </c>
      <c r="F22" s="232" t="s">
        <v>478</v>
      </c>
      <c r="G22" s="232" t="s">
        <v>479</v>
      </c>
      <c r="H22" s="232" t="s">
        <v>480</v>
      </c>
    </row>
    <row r="23" spans="1:8" ht="25" customHeight="1" x14ac:dyDescent="0.3">
      <c r="A23" s="419"/>
      <c r="B23" s="420"/>
      <c r="C23" s="225" t="s">
        <v>450</v>
      </c>
      <c r="D23" s="29" t="s">
        <v>450</v>
      </c>
      <c r="E23" s="29" t="s">
        <v>450</v>
      </c>
      <c r="F23" s="239" t="s">
        <v>450</v>
      </c>
      <c r="G23" s="29" t="s">
        <v>450</v>
      </c>
      <c r="H23" s="29" t="s">
        <v>450</v>
      </c>
    </row>
    <row r="24" spans="1:8" ht="25" customHeight="1" x14ac:dyDescent="0.3">
      <c r="A24" s="419"/>
      <c r="B24" s="420"/>
      <c r="C24" s="233" t="s">
        <v>481</v>
      </c>
      <c r="D24" s="232" t="s">
        <v>482</v>
      </c>
      <c r="E24" s="403" t="s">
        <v>483</v>
      </c>
      <c r="F24" s="404"/>
      <c r="G24" s="392" t="s">
        <v>484</v>
      </c>
      <c r="H24" s="393"/>
    </row>
    <row r="25" spans="1:8" ht="25" customHeight="1" x14ac:dyDescent="0.3">
      <c r="A25" s="419"/>
      <c r="B25" s="420"/>
      <c r="C25" s="240">
        <v>1</v>
      </c>
      <c r="D25" s="48"/>
      <c r="E25" s="376"/>
      <c r="F25" s="378"/>
      <c r="G25" s="241"/>
      <c r="H25" s="241"/>
    </row>
    <row r="26" spans="1:8" ht="25" customHeight="1" x14ac:dyDescent="0.3">
      <c r="A26" s="419"/>
      <c r="B26" s="420"/>
      <c r="C26" s="240">
        <v>2</v>
      </c>
      <c r="D26" s="48"/>
      <c r="E26" s="376"/>
      <c r="F26" s="378"/>
      <c r="G26" s="241"/>
      <c r="H26" s="241"/>
    </row>
    <row r="27" spans="1:8" ht="25" customHeight="1" x14ac:dyDescent="0.3">
      <c r="A27" s="419"/>
      <c r="B27" s="420"/>
      <c r="C27" s="240">
        <v>3</v>
      </c>
      <c r="D27" s="48"/>
      <c r="E27" s="376"/>
      <c r="F27" s="378"/>
      <c r="G27" s="241"/>
      <c r="H27" s="241"/>
    </row>
    <row r="28" spans="1:8" ht="25" customHeight="1" x14ac:dyDescent="0.3">
      <c r="A28" s="419"/>
      <c r="B28" s="420"/>
      <c r="C28" s="240">
        <v>4</v>
      </c>
      <c r="D28" s="48"/>
      <c r="E28" s="376"/>
      <c r="F28" s="378"/>
      <c r="G28" s="241"/>
      <c r="H28" s="241"/>
    </row>
    <row r="29" spans="1:8" ht="25" customHeight="1" x14ac:dyDescent="0.3">
      <c r="A29" s="419"/>
      <c r="B29" s="420"/>
      <c r="C29" s="240">
        <v>5</v>
      </c>
      <c r="D29" s="48"/>
      <c r="E29" s="376"/>
      <c r="F29" s="378"/>
      <c r="G29" s="241"/>
      <c r="H29" s="241"/>
    </row>
    <row r="30" spans="1:8" s="227" customFormat="1" ht="25" customHeight="1" x14ac:dyDescent="0.3">
      <c r="B30" s="242"/>
      <c r="C30" s="405"/>
      <c r="D30" s="405"/>
      <c r="E30" s="405"/>
      <c r="F30" s="405"/>
      <c r="G30" s="405"/>
      <c r="H30" s="405"/>
    </row>
    <row r="31" spans="1:8" s="228" customFormat="1" ht="24" customHeight="1" x14ac:dyDescent="0.3">
      <c r="B31" s="242">
        <v>2</v>
      </c>
      <c r="C31" s="233" t="s">
        <v>475</v>
      </c>
      <c r="D31" s="232" t="s">
        <v>476</v>
      </c>
      <c r="E31" s="232" t="s">
        <v>477</v>
      </c>
      <c r="F31" s="232" t="s">
        <v>478</v>
      </c>
      <c r="G31" s="232" t="s">
        <v>479</v>
      </c>
      <c r="H31" s="232" t="s">
        <v>480</v>
      </c>
    </row>
    <row r="32" spans="1:8" ht="25" customHeight="1" x14ac:dyDescent="0.3">
      <c r="A32" s="419"/>
      <c r="B32" s="415"/>
      <c r="C32" s="225" t="s">
        <v>450</v>
      </c>
      <c r="D32" s="29" t="s">
        <v>450</v>
      </c>
      <c r="E32" s="29" t="s">
        <v>450</v>
      </c>
      <c r="F32" s="239" t="s">
        <v>450</v>
      </c>
      <c r="G32" s="29" t="s">
        <v>450</v>
      </c>
      <c r="H32" s="29" t="s">
        <v>450</v>
      </c>
    </row>
    <row r="33" spans="1:8" ht="25" customHeight="1" x14ac:dyDescent="0.3">
      <c r="A33" s="419"/>
      <c r="B33" s="416"/>
      <c r="C33" s="233" t="s">
        <v>481</v>
      </c>
      <c r="D33" s="232" t="s">
        <v>482</v>
      </c>
      <c r="E33" s="403" t="s">
        <v>483</v>
      </c>
      <c r="F33" s="404"/>
      <c r="G33" s="392" t="s">
        <v>484</v>
      </c>
      <c r="H33" s="393"/>
    </row>
    <row r="34" spans="1:8" ht="25" customHeight="1" x14ac:dyDescent="0.3">
      <c r="A34" s="419"/>
      <c r="B34" s="416"/>
      <c r="C34" s="240">
        <v>1</v>
      </c>
      <c r="D34" s="48"/>
      <c r="E34" s="376"/>
      <c r="F34" s="378"/>
      <c r="G34" s="241"/>
      <c r="H34" s="241"/>
    </row>
    <row r="35" spans="1:8" ht="25" customHeight="1" x14ac:dyDescent="0.3">
      <c r="A35" s="419"/>
      <c r="B35" s="416"/>
      <c r="C35" s="240">
        <v>2</v>
      </c>
      <c r="D35" s="48"/>
      <c r="E35" s="376"/>
      <c r="F35" s="378"/>
      <c r="G35" s="241"/>
      <c r="H35" s="241"/>
    </row>
    <row r="36" spans="1:8" ht="25" customHeight="1" x14ac:dyDescent="0.3">
      <c r="A36" s="419"/>
      <c r="B36" s="416"/>
      <c r="C36" s="240">
        <v>3</v>
      </c>
      <c r="D36" s="48"/>
      <c r="E36" s="376"/>
      <c r="F36" s="378"/>
      <c r="G36" s="241"/>
      <c r="H36" s="241"/>
    </row>
    <row r="37" spans="1:8" ht="25" customHeight="1" x14ac:dyDescent="0.3">
      <c r="A37" s="419"/>
      <c r="B37" s="416"/>
      <c r="C37" s="240">
        <v>4</v>
      </c>
      <c r="D37" s="48"/>
      <c r="E37" s="376"/>
      <c r="F37" s="378"/>
      <c r="G37" s="241"/>
      <c r="H37" s="241"/>
    </row>
    <row r="38" spans="1:8" ht="25" customHeight="1" x14ac:dyDescent="0.3">
      <c r="A38" s="419"/>
      <c r="B38" s="417"/>
      <c r="C38" s="240">
        <v>5</v>
      </c>
      <c r="D38" s="48"/>
      <c r="E38" s="376"/>
      <c r="F38" s="378"/>
      <c r="G38" s="241"/>
      <c r="H38" s="241"/>
    </row>
    <row r="39" spans="1:8" ht="25" customHeight="1" x14ac:dyDescent="0.3">
      <c r="A39" s="419"/>
      <c r="B39" s="242"/>
      <c r="C39" s="405"/>
      <c r="D39" s="405"/>
      <c r="E39" s="405"/>
      <c r="F39" s="405"/>
      <c r="G39" s="405"/>
      <c r="H39" s="405"/>
    </row>
    <row r="40" spans="1:8" ht="25" customHeight="1" x14ac:dyDescent="0.3">
      <c r="A40" s="419"/>
      <c r="B40" s="242">
        <v>3</v>
      </c>
      <c r="C40" s="233" t="s">
        <v>475</v>
      </c>
      <c r="D40" s="232" t="s">
        <v>476</v>
      </c>
      <c r="E40" s="232" t="s">
        <v>477</v>
      </c>
      <c r="F40" s="232" t="s">
        <v>478</v>
      </c>
      <c r="G40" s="232" t="s">
        <v>479</v>
      </c>
      <c r="H40" s="232" t="s">
        <v>480</v>
      </c>
    </row>
    <row r="41" spans="1:8" ht="25" customHeight="1" x14ac:dyDescent="0.3">
      <c r="B41" s="415"/>
      <c r="C41" s="225" t="s">
        <v>450</v>
      </c>
      <c r="D41" s="29" t="s">
        <v>450</v>
      </c>
      <c r="E41" s="29" t="s">
        <v>450</v>
      </c>
      <c r="F41" s="239" t="s">
        <v>450</v>
      </c>
      <c r="G41" s="29" t="s">
        <v>450</v>
      </c>
      <c r="H41" s="29" t="s">
        <v>450</v>
      </c>
    </row>
    <row r="42" spans="1:8" ht="25" customHeight="1" x14ac:dyDescent="0.3">
      <c r="B42" s="416"/>
      <c r="C42" s="233" t="s">
        <v>481</v>
      </c>
      <c r="D42" s="232" t="s">
        <v>482</v>
      </c>
      <c r="E42" s="403" t="s">
        <v>483</v>
      </c>
      <c r="F42" s="404"/>
      <c r="G42" s="392" t="s">
        <v>484</v>
      </c>
      <c r="H42" s="393"/>
    </row>
    <row r="43" spans="1:8" ht="27" customHeight="1" x14ac:dyDescent="0.3">
      <c r="B43" s="416"/>
      <c r="C43" s="240">
        <v>1</v>
      </c>
      <c r="D43" s="48"/>
      <c r="E43" s="376"/>
      <c r="F43" s="378"/>
      <c r="G43" s="241"/>
      <c r="H43" s="241"/>
    </row>
    <row r="44" spans="1:8" ht="25" customHeight="1" x14ac:dyDescent="0.3">
      <c r="B44" s="416"/>
      <c r="C44" s="240">
        <v>2</v>
      </c>
      <c r="D44" s="48"/>
      <c r="E44" s="376"/>
      <c r="F44" s="378"/>
      <c r="G44" s="241"/>
      <c r="H44" s="241"/>
    </row>
    <row r="45" spans="1:8" ht="25" customHeight="1" x14ac:dyDescent="0.3">
      <c r="B45" s="416"/>
      <c r="C45" s="240">
        <v>3</v>
      </c>
      <c r="D45" s="48"/>
      <c r="E45" s="376"/>
      <c r="F45" s="378"/>
      <c r="G45" s="241"/>
      <c r="H45" s="241"/>
    </row>
    <row r="46" spans="1:8" ht="25" customHeight="1" x14ac:dyDescent="0.3">
      <c r="A46" s="237"/>
      <c r="B46" s="416"/>
      <c r="C46" s="240">
        <v>4</v>
      </c>
      <c r="D46" s="48"/>
      <c r="E46" s="376"/>
      <c r="F46" s="378"/>
      <c r="G46" s="241"/>
      <c r="H46" s="241"/>
    </row>
    <row r="47" spans="1:8" ht="25" customHeight="1" x14ac:dyDescent="0.3">
      <c r="B47" s="417"/>
      <c r="C47" s="240">
        <v>5</v>
      </c>
      <c r="D47" s="48"/>
      <c r="E47" s="376"/>
      <c r="F47" s="378"/>
      <c r="G47" s="241"/>
      <c r="H47" s="241"/>
    </row>
    <row r="48" spans="1:8" ht="25" customHeight="1" x14ac:dyDescent="0.3">
      <c r="B48" s="242"/>
      <c r="C48" s="405"/>
      <c r="D48" s="405"/>
      <c r="E48" s="405"/>
      <c r="F48" s="405"/>
      <c r="G48" s="405"/>
      <c r="H48" s="405"/>
    </row>
    <row r="49" spans="2:8" ht="25" customHeight="1" x14ac:dyDescent="0.3">
      <c r="B49" s="242">
        <v>4</v>
      </c>
      <c r="C49" s="233" t="s">
        <v>475</v>
      </c>
      <c r="D49" s="232" t="s">
        <v>476</v>
      </c>
      <c r="E49" s="232" t="s">
        <v>477</v>
      </c>
      <c r="F49" s="232" t="s">
        <v>478</v>
      </c>
      <c r="G49" s="232" t="s">
        <v>479</v>
      </c>
      <c r="H49" s="232" t="s">
        <v>480</v>
      </c>
    </row>
    <row r="50" spans="2:8" ht="25" customHeight="1" x14ac:dyDescent="0.3">
      <c r="B50" s="415"/>
      <c r="C50" s="225" t="s">
        <v>450</v>
      </c>
      <c r="D50" s="29" t="s">
        <v>450</v>
      </c>
      <c r="E50" s="29" t="s">
        <v>450</v>
      </c>
      <c r="F50" s="239" t="s">
        <v>450</v>
      </c>
      <c r="G50" s="29" t="s">
        <v>450</v>
      </c>
      <c r="H50" s="29" t="s">
        <v>450</v>
      </c>
    </row>
    <row r="51" spans="2:8" ht="25" customHeight="1" x14ac:dyDescent="0.3">
      <c r="B51" s="416"/>
      <c r="C51" s="233" t="s">
        <v>481</v>
      </c>
      <c r="D51" s="232" t="s">
        <v>482</v>
      </c>
      <c r="E51" s="403" t="s">
        <v>483</v>
      </c>
      <c r="F51" s="404"/>
      <c r="G51" s="392" t="s">
        <v>484</v>
      </c>
      <c r="H51" s="393"/>
    </row>
    <row r="52" spans="2:8" ht="25" customHeight="1" x14ac:dyDescent="0.3">
      <c r="B52" s="416"/>
      <c r="C52" s="240">
        <v>1</v>
      </c>
      <c r="D52" s="48"/>
      <c r="E52" s="376"/>
      <c r="F52" s="378"/>
      <c r="G52" s="241"/>
      <c r="H52" s="241"/>
    </row>
    <row r="53" spans="2:8" ht="25" customHeight="1" x14ac:dyDescent="0.3">
      <c r="B53" s="416"/>
      <c r="C53" s="240">
        <v>2</v>
      </c>
      <c r="D53" s="48"/>
      <c r="E53" s="376"/>
      <c r="F53" s="378"/>
      <c r="G53" s="241"/>
      <c r="H53" s="241"/>
    </row>
    <row r="54" spans="2:8" ht="25" customHeight="1" x14ac:dyDescent="0.3">
      <c r="B54" s="416"/>
      <c r="C54" s="240">
        <v>3</v>
      </c>
      <c r="D54" s="48"/>
      <c r="E54" s="376"/>
      <c r="F54" s="378"/>
      <c r="G54" s="241"/>
      <c r="H54" s="241"/>
    </row>
    <row r="55" spans="2:8" ht="25" customHeight="1" x14ac:dyDescent="0.3">
      <c r="B55" s="416"/>
      <c r="C55" s="240">
        <v>4</v>
      </c>
      <c r="D55" s="48"/>
      <c r="E55" s="376"/>
      <c r="F55" s="378"/>
      <c r="G55" s="241"/>
      <c r="H55" s="241"/>
    </row>
    <row r="56" spans="2:8" ht="25" customHeight="1" x14ac:dyDescent="0.3">
      <c r="B56" s="417"/>
      <c r="C56" s="240">
        <v>5</v>
      </c>
      <c r="D56" s="48"/>
      <c r="E56" s="376"/>
      <c r="F56" s="378"/>
      <c r="G56" s="241"/>
      <c r="H56" s="241"/>
    </row>
    <row r="57" spans="2:8" ht="25" customHeight="1" x14ac:dyDescent="0.3">
      <c r="B57" s="242"/>
      <c r="C57" s="405"/>
      <c r="D57" s="405"/>
      <c r="E57" s="405"/>
      <c r="F57" s="405"/>
      <c r="G57" s="405"/>
      <c r="H57" s="405"/>
    </row>
    <row r="58" spans="2:8" ht="25" customHeight="1" x14ac:dyDescent="0.3">
      <c r="B58" s="242">
        <v>5</v>
      </c>
      <c r="C58" s="233" t="s">
        <v>475</v>
      </c>
      <c r="D58" s="232" t="s">
        <v>476</v>
      </c>
      <c r="E58" s="232" t="s">
        <v>477</v>
      </c>
      <c r="F58" s="232" t="s">
        <v>478</v>
      </c>
      <c r="G58" s="232" t="s">
        <v>479</v>
      </c>
      <c r="H58" s="232" t="s">
        <v>480</v>
      </c>
    </row>
    <row r="59" spans="2:8" ht="25" customHeight="1" x14ac:dyDescent="0.3">
      <c r="B59" s="415"/>
      <c r="C59" s="225" t="s">
        <v>450</v>
      </c>
      <c r="D59" s="29" t="s">
        <v>450</v>
      </c>
      <c r="E59" s="29" t="s">
        <v>450</v>
      </c>
      <c r="F59" s="239" t="s">
        <v>450</v>
      </c>
      <c r="G59" s="29" t="s">
        <v>450</v>
      </c>
      <c r="H59" s="29" t="s">
        <v>450</v>
      </c>
    </row>
    <row r="60" spans="2:8" ht="25" customHeight="1" x14ac:dyDescent="0.3">
      <c r="B60" s="416"/>
      <c r="C60" s="233" t="s">
        <v>481</v>
      </c>
      <c r="D60" s="232" t="s">
        <v>482</v>
      </c>
      <c r="E60" s="403" t="s">
        <v>483</v>
      </c>
      <c r="F60" s="404"/>
      <c r="G60" s="392" t="s">
        <v>484</v>
      </c>
      <c r="H60" s="393"/>
    </row>
    <row r="61" spans="2:8" ht="25" customHeight="1" x14ac:dyDescent="0.3">
      <c r="B61" s="416"/>
      <c r="C61" s="240">
        <v>1</v>
      </c>
      <c r="D61" s="48"/>
      <c r="E61" s="376"/>
      <c r="F61" s="378"/>
      <c r="G61" s="241"/>
      <c r="H61" s="241"/>
    </row>
    <row r="62" spans="2:8" ht="25" customHeight="1" x14ac:dyDescent="0.3">
      <c r="B62" s="416"/>
      <c r="C62" s="240">
        <v>2</v>
      </c>
      <c r="D62" s="48"/>
      <c r="E62" s="376"/>
      <c r="F62" s="378"/>
      <c r="G62" s="241"/>
      <c r="H62" s="241"/>
    </row>
    <row r="63" spans="2:8" ht="25" customHeight="1" x14ac:dyDescent="0.3">
      <c r="B63" s="416"/>
      <c r="C63" s="240">
        <v>3</v>
      </c>
      <c r="D63" s="48"/>
      <c r="E63" s="376"/>
      <c r="F63" s="378"/>
      <c r="G63" s="241"/>
      <c r="H63" s="241"/>
    </row>
    <row r="64" spans="2:8" ht="25" customHeight="1" x14ac:dyDescent="0.3">
      <c r="B64" s="416"/>
      <c r="C64" s="240">
        <v>4</v>
      </c>
      <c r="D64" s="48"/>
      <c r="E64" s="376"/>
      <c r="F64" s="378"/>
      <c r="G64" s="241"/>
      <c r="H64" s="241"/>
    </row>
    <row r="65" spans="2:8" ht="25" customHeight="1" x14ac:dyDescent="0.3">
      <c r="B65" s="417"/>
      <c r="C65" s="240">
        <v>5</v>
      </c>
      <c r="D65" s="48"/>
      <c r="E65" s="376"/>
      <c r="F65" s="378"/>
      <c r="G65" s="241"/>
      <c r="H65" s="241"/>
    </row>
    <row r="66" spans="2:8" ht="25" customHeight="1" x14ac:dyDescent="0.3">
      <c r="B66" s="405"/>
      <c r="C66" s="405"/>
      <c r="D66" s="405"/>
      <c r="E66" s="405"/>
      <c r="F66" s="405"/>
      <c r="G66" s="405"/>
      <c r="H66" s="405"/>
    </row>
    <row r="67" spans="2:8" ht="25" customHeight="1" x14ac:dyDescent="0.3">
      <c r="B67" s="231" t="s">
        <v>366</v>
      </c>
      <c r="C67" s="389" t="s">
        <v>485</v>
      </c>
      <c r="D67" s="390"/>
      <c r="E67" s="390"/>
      <c r="F67" s="390"/>
      <c r="G67" s="390"/>
      <c r="H67" s="391"/>
    </row>
    <row r="68" spans="2:8" ht="25" customHeight="1" x14ac:dyDescent="0.3">
      <c r="B68" s="415"/>
      <c r="C68" s="243" t="str">
        <f ca="1">YEAR(TODAY())-1&amp;"年平均年薪："</f>
        <v>2021年平均年薪：</v>
      </c>
      <c r="D68" s="406"/>
      <c r="E68" s="407"/>
      <c r="F68" s="408" t="s">
        <v>486</v>
      </c>
      <c r="G68" s="409"/>
      <c r="H68" s="410"/>
    </row>
    <row r="69" spans="2:8" ht="25" customHeight="1" x14ac:dyDescent="0.3">
      <c r="B69" s="416"/>
      <c r="C69" s="232" t="s">
        <v>340</v>
      </c>
      <c r="D69" s="392" t="s">
        <v>487</v>
      </c>
      <c r="E69" s="393"/>
      <c r="F69" s="392" t="s">
        <v>458</v>
      </c>
      <c r="G69" s="393"/>
      <c r="H69" s="232" t="s">
        <v>459</v>
      </c>
    </row>
    <row r="70" spans="2:8" ht="25" customHeight="1" x14ac:dyDescent="0.3">
      <c r="B70" s="416"/>
      <c r="C70" s="236">
        <v>1</v>
      </c>
      <c r="D70" s="244">
        <f>D68/1.2*0.8^2</f>
        <v>0</v>
      </c>
      <c r="E70" s="245" t="s">
        <v>488</v>
      </c>
      <c r="F70" s="411" t="s">
        <v>450</v>
      </c>
      <c r="G70" s="412"/>
      <c r="H70" s="235">
        <f>IFERROR(F70/F75,)</f>
        <v>0</v>
      </c>
    </row>
    <row r="71" spans="2:8" ht="25" customHeight="1" x14ac:dyDescent="0.3">
      <c r="B71" s="416"/>
      <c r="C71" s="236">
        <v>2</v>
      </c>
      <c r="D71" s="246">
        <f>D68/1.2*0.8^2</f>
        <v>0</v>
      </c>
      <c r="E71" s="247">
        <f>D68*0.8</f>
        <v>0</v>
      </c>
      <c r="F71" s="411" t="s">
        <v>450</v>
      </c>
      <c r="G71" s="412"/>
      <c r="H71" s="235">
        <f>IFERROR(F71/F75,)</f>
        <v>0</v>
      </c>
    </row>
    <row r="72" spans="2:8" ht="25" customHeight="1" x14ac:dyDescent="0.3">
      <c r="B72" s="416"/>
      <c r="C72" s="236">
        <v>3</v>
      </c>
      <c r="D72" s="246">
        <f>D68*0.8</f>
        <v>0</v>
      </c>
      <c r="E72" s="247">
        <f>D68*1.2</f>
        <v>0</v>
      </c>
      <c r="F72" s="411" t="s">
        <v>450</v>
      </c>
      <c r="G72" s="412"/>
      <c r="H72" s="235">
        <f>IFERROR(F72/F75,)</f>
        <v>0</v>
      </c>
    </row>
    <row r="73" spans="2:8" ht="25" customHeight="1" x14ac:dyDescent="0.3">
      <c r="B73" s="416"/>
      <c r="C73" s="236">
        <v>4</v>
      </c>
      <c r="D73" s="246">
        <f>D68*1.2</f>
        <v>0</v>
      </c>
      <c r="E73" s="247">
        <f>D68/0.8*1.2^2</f>
        <v>0</v>
      </c>
      <c r="F73" s="411" t="s">
        <v>450</v>
      </c>
      <c r="G73" s="412"/>
      <c r="H73" s="235">
        <f>IFERROR(F73/F75,)</f>
        <v>0</v>
      </c>
    </row>
    <row r="74" spans="2:8" ht="25" customHeight="1" x14ac:dyDescent="0.3">
      <c r="B74" s="416"/>
      <c r="C74" s="236">
        <v>5</v>
      </c>
      <c r="D74" s="244">
        <f>D68/0.8*1.2^2</f>
        <v>0</v>
      </c>
      <c r="E74" s="245" t="s">
        <v>489</v>
      </c>
      <c r="F74" s="411" t="s">
        <v>450</v>
      </c>
      <c r="G74" s="412"/>
      <c r="H74" s="235">
        <f>IFERROR(F74/F75,)</f>
        <v>0</v>
      </c>
    </row>
    <row r="75" spans="2:8" ht="25" customHeight="1" x14ac:dyDescent="0.3">
      <c r="B75" s="417"/>
      <c r="C75" s="232" t="s">
        <v>465</v>
      </c>
      <c r="D75" s="392"/>
      <c r="E75" s="393"/>
      <c r="F75" s="413">
        <f>SUM(F70:G74)</f>
        <v>0</v>
      </c>
      <c r="G75" s="414"/>
      <c r="H75" s="248">
        <f>IFERROR(F75/F75,)</f>
        <v>0</v>
      </c>
    </row>
    <row r="76" spans="2:8" ht="25" customHeight="1" x14ac:dyDescent="0.3"/>
    <row r="77" spans="2:8" ht="25" customHeight="1" x14ac:dyDescent="0.3"/>
    <row r="78" spans="2:8" ht="25" customHeight="1" x14ac:dyDescent="0.3"/>
    <row r="79" spans="2:8" ht="25" customHeight="1" x14ac:dyDescent="0.3"/>
    <row r="80" spans="2:8" ht="25" customHeight="1" x14ac:dyDescent="0.3"/>
    <row r="81" ht="25" customHeight="1" x14ac:dyDescent="0.3"/>
    <row r="82" ht="25" customHeight="1" x14ac:dyDescent="0.3"/>
    <row r="83" ht="25" customHeight="1" x14ac:dyDescent="0.3"/>
    <row r="84" ht="25" customHeight="1" x14ac:dyDescent="0.3"/>
    <row r="85" ht="25" customHeight="1" x14ac:dyDescent="0.3"/>
    <row r="86" ht="25" customHeight="1" x14ac:dyDescent="0.3"/>
    <row r="87" ht="25" customHeight="1" x14ac:dyDescent="0.3"/>
    <row r="88" ht="25" customHeight="1" x14ac:dyDescent="0.3"/>
    <row r="89" ht="25" customHeight="1" x14ac:dyDescent="0.3"/>
    <row r="90" ht="25" customHeight="1" x14ac:dyDescent="0.3"/>
    <row r="91" ht="25" customHeight="1" x14ac:dyDescent="0.3"/>
    <row r="92" ht="25" customHeight="1" x14ac:dyDescent="0.3"/>
    <row r="93" ht="25" customHeight="1" x14ac:dyDescent="0.3"/>
    <row r="94" ht="25" customHeight="1" x14ac:dyDescent="0.3"/>
    <row r="95" ht="25" customHeight="1" x14ac:dyDescent="0.3"/>
    <row r="96" ht="25" customHeight="1" x14ac:dyDescent="0.3"/>
    <row r="97" ht="25" customHeight="1" x14ac:dyDescent="0.3"/>
    <row r="98" ht="25" customHeight="1" x14ac:dyDescent="0.3"/>
    <row r="99" ht="25" customHeight="1" x14ac:dyDescent="0.3"/>
    <row r="100" ht="25" customHeight="1" x14ac:dyDescent="0.3"/>
    <row r="101" ht="25" customHeight="1" x14ac:dyDescent="0.3"/>
    <row r="102" ht="25" customHeight="1" x14ac:dyDescent="0.3"/>
    <row r="103" ht="25" customHeight="1" x14ac:dyDescent="0.3"/>
    <row r="104" ht="25" customHeight="1" x14ac:dyDescent="0.3"/>
    <row r="105" ht="25" customHeight="1" x14ac:dyDescent="0.3"/>
    <row r="106" ht="25" customHeight="1" x14ac:dyDescent="0.3"/>
    <row r="107" ht="25" customHeight="1" x14ac:dyDescent="0.3"/>
    <row r="108" ht="25" customHeight="1" x14ac:dyDescent="0.3"/>
    <row r="109" ht="25" customHeight="1" x14ac:dyDescent="0.3"/>
    <row r="110" ht="25" customHeight="1" x14ac:dyDescent="0.3"/>
  </sheetData>
  <sheetProtection algorithmName="SHA-512" hashValue="/yiJvgICHAmkIA08r6oN/yw3JGTeuzzQPOR8Hu6AsFKwvgGyMXwDt1bXDGGb06Jowt8DhjA+CwOT4DcjoOPTqg==" saltValue="RFp/nY6kyBcxKrwiYJHAXw==" spinCount="100000" sheet="1" objects="1" scenarios="1"/>
  <mergeCells count="98">
    <mergeCell ref="B41:B47"/>
    <mergeCell ref="B50:B56"/>
    <mergeCell ref="B59:B65"/>
    <mergeCell ref="B68:B75"/>
    <mergeCell ref="A1:A10"/>
    <mergeCell ref="A12:A19"/>
    <mergeCell ref="A21:A29"/>
    <mergeCell ref="A32:A40"/>
    <mergeCell ref="B4:B10"/>
    <mergeCell ref="B23:B29"/>
    <mergeCell ref="B32:B38"/>
    <mergeCell ref="A11:XFD11"/>
    <mergeCell ref="C12:H12"/>
    <mergeCell ref="D13:E13"/>
    <mergeCell ref="F13:G13"/>
    <mergeCell ref="D14:E14"/>
    <mergeCell ref="F71:G71"/>
    <mergeCell ref="F72:G72"/>
    <mergeCell ref="F73:G73"/>
    <mergeCell ref="F74:G74"/>
    <mergeCell ref="D75:E75"/>
    <mergeCell ref="F75:G75"/>
    <mergeCell ref="D68:E68"/>
    <mergeCell ref="F68:H68"/>
    <mergeCell ref="D69:E69"/>
    <mergeCell ref="F69:G69"/>
    <mergeCell ref="F70:G70"/>
    <mergeCell ref="E63:F63"/>
    <mergeCell ref="E64:F64"/>
    <mergeCell ref="E65:F65"/>
    <mergeCell ref="B66:H66"/>
    <mergeCell ref="C67:H67"/>
    <mergeCell ref="C57:H57"/>
    <mergeCell ref="E60:F60"/>
    <mergeCell ref="G60:H60"/>
    <mergeCell ref="E61:F61"/>
    <mergeCell ref="E62:F62"/>
    <mergeCell ref="E52:F52"/>
    <mergeCell ref="E53:F53"/>
    <mergeCell ref="E54:F54"/>
    <mergeCell ref="E55:F55"/>
    <mergeCell ref="E56:F56"/>
    <mergeCell ref="E45:F45"/>
    <mergeCell ref="E46:F46"/>
    <mergeCell ref="E47:F47"/>
    <mergeCell ref="C48:H48"/>
    <mergeCell ref="E51:F51"/>
    <mergeCell ref="G51:H51"/>
    <mergeCell ref="C39:H39"/>
    <mergeCell ref="E42:F42"/>
    <mergeCell ref="G42:H42"/>
    <mergeCell ref="E43:F43"/>
    <mergeCell ref="E44:F44"/>
    <mergeCell ref="E34:F34"/>
    <mergeCell ref="E35:F35"/>
    <mergeCell ref="E36:F36"/>
    <mergeCell ref="E37:F37"/>
    <mergeCell ref="E38:F38"/>
    <mergeCell ref="E27:F27"/>
    <mergeCell ref="E28:F28"/>
    <mergeCell ref="E29:F29"/>
    <mergeCell ref="C30:H30"/>
    <mergeCell ref="E33:F33"/>
    <mergeCell ref="G33:H33"/>
    <mergeCell ref="C21:H21"/>
    <mergeCell ref="E24:F24"/>
    <mergeCell ref="G24:H24"/>
    <mergeCell ref="E25:F25"/>
    <mergeCell ref="E26:F26"/>
    <mergeCell ref="D18:E18"/>
    <mergeCell ref="F18:G18"/>
    <mergeCell ref="D19:E19"/>
    <mergeCell ref="F19:G19"/>
    <mergeCell ref="A20:XFD20"/>
    <mergeCell ref="D15:E15"/>
    <mergeCell ref="F15:G15"/>
    <mergeCell ref="D16:E16"/>
    <mergeCell ref="F16:G16"/>
    <mergeCell ref="D17:E17"/>
    <mergeCell ref="F17:G17"/>
    <mergeCell ref="F14:G14"/>
    <mergeCell ref="D8:E8"/>
    <mergeCell ref="F8:G8"/>
    <mergeCell ref="D9:E9"/>
    <mergeCell ref="F9:G9"/>
    <mergeCell ref="D10:E10"/>
    <mergeCell ref="F10:G10"/>
    <mergeCell ref="D5:E5"/>
    <mergeCell ref="F5:G5"/>
    <mergeCell ref="D6:E6"/>
    <mergeCell ref="F6:G6"/>
    <mergeCell ref="D7:E7"/>
    <mergeCell ref="F7:G7"/>
    <mergeCell ref="B1:H1"/>
    <mergeCell ref="C2:H2"/>
    <mergeCell ref="C3:H3"/>
    <mergeCell ref="D4:E4"/>
    <mergeCell ref="F4:G4"/>
  </mergeCells>
  <phoneticPr fontId="51" type="noConversion"/>
  <dataValidations count="7">
    <dataValidation type="list" allowBlank="1" showInputMessage="1" showErrorMessage="1" sqref="D23 D32 D41 D50 D59">
      <formula1>"男,女"</formula1>
    </dataValidation>
    <dataValidation type="decimal" allowBlank="1" showInputMessage="1" showErrorMessage="1" error="输入格式为 yyyy/MM_x000a_" sqref="F23">
      <formula1>-100000000000</formula1>
      <formula2>10000000</formula2>
    </dataValidation>
    <dataValidation type="list" allowBlank="1" showInputMessage="1" showErrorMessage="1" sqref="G23 G32 G41 G50 G59">
      <formula1>"博士及以上,硕士,大学本科,大专,高中及以下"</formula1>
    </dataValidation>
    <dataValidation type="decimal" allowBlank="1" showInputMessage="1" showErrorMessage="1" error="输入格式为 yyyy/MM" sqref="F32 F41 F50 F59 G61:H65 G25:H29 G34:H38 G43:H47 G52:H56">
      <formula1>-100000000000</formula1>
      <formula2>10000000</formula2>
    </dataValidation>
    <dataValidation type="custom" allowBlank="1" showInputMessage="1" showErrorMessage="1" sqref="D68:E68">
      <formula1>ISNUMBER(D68)</formula1>
    </dataValidation>
    <dataValidation type="decimal" allowBlank="1" showInputMessage="1" showErrorMessage="1" sqref="F70:G75">
      <formula1>-10000000000000</formula1>
      <formula2>10000000000000</formula2>
    </dataValidation>
    <dataValidation type="decimal" allowBlank="1" showInputMessage="1" showErrorMessage="1" sqref="F14:G18 F5:G9">
      <formula1>0</formula1>
      <formula2>10000000000000</formula2>
    </dataValidation>
  </dataValidations>
  <pageMargins left="0.69930555555555596" right="0.69930555555555596"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79"/>
  <sheetViews>
    <sheetView topLeftCell="B7" workbookViewId="0">
      <selection activeCell="C16" sqref="C16"/>
    </sheetView>
  </sheetViews>
  <sheetFormatPr defaultColWidth="9" defaultRowHeight="14" x14ac:dyDescent="0.3"/>
  <cols>
    <col min="1" max="1" width="4.33203125" style="316" customWidth="1"/>
    <col min="2" max="2" width="8.58203125" style="3" customWidth="1"/>
    <col min="3" max="3" width="12.83203125" customWidth="1"/>
    <col min="4" max="4" width="13.83203125" customWidth="1"/>
    <col min="5" max="5" width="5.33203125" customWidth="1"/>
    <col min="6" max="6" width="19.08203125" customWidth="1"/>
    <col min="7" max="7" width="22.58203125" customWidth="1"/>
    <col min="8" max="8" width="16.58203125" customWidth="1"/>
    <col min="9" max="11" width="9" hidden="1" customWidth="1"/>
    <col min="19" max="19" width="7.83203125" customWidth="1"/>
    <col min="20" max="20" width="17.33203125" hidden="1" customWidth="1"/>
    <col min="21" max="21" width="9" hidden="1" customWidth="1"/>
    <col min="22" max="22" width="14.08203125" hidden="1" customWidth="1"/>
    <col min="23" max="23" width="9" hidden="1" customWidth="1"/>
    <col min="24" max="24" width="7.33203125" style="198" hidden="1" customWidth="1"/>
    <col min="25" max="25" width="4.58203125" hidden="1" customWidth="1"/>
    <col min="26" max="26" width="12.83203125" style="3" hidden="1" customWidth="1"/>
    <col min="28" max="28" width="17.58203125" customWidth="1"/>
    <col min="29" max="29" width="18.08203125" customWidth="1"/>
    <col min="30" max="30" width="17.33203125" customWidth="1"/>
    <col min="36" max="36" width="9.83203125" customWidth="1"/>
  </cols>
  <sheetData>
    <row r="1" spans="2:26" ht="25" customHeight="1" x14ac:dyDescent="0.3">
      <c r="B1" s="348" t="s">
        <v>490</v>
      </c>
      <c r="C1" s="348"/>
      <c r="D1" s="348"/>
      <c r="E1" s="348"/>
      <c r="F1" s="348"/>
      <c r="G1" s="348"/>
      <c r="H1" s="348"/>
    </row>
    <row r="2" spans="2:26" ht="25" customHeight="1" x14ac:dyDescent="0.3">
      <c r="B2" s="199" t="s">
        <v>340</v>
      </c>
      <c r="C2" s="349" t="s">
        <v>341</v>
      </c>
      <c r="D2" s="350"/>
      <c r="E2" s="350"/>
      <c r="F2" s="350"/>
      <c r="G2" s="351"/>
      <c r="H2" s="6" t="s">
        <v>3</v>
      </c>
    </row>
    <row r="3" spans="2:26" ht="25" customHeight="1" x14ac:dyDescent="0.3">
      <c r="B3" s="200" t="s">
        <v>342</v>
      </c>
      <c r="C3" s="352" t="s">
        <v>491</v>
      </c>
      <c r="D3" s="353"/>
      <c r="E3" s="353"/>
      <c r="F3" s="353"/>
      <c r="G3" s="354"/>
      <c r="H3" s="201"/>
    </row>
    <row r="4" spans="2:26" ht="25" customHeight="1" x14ac:dyDescent="0.3">
      <c r="B4" s="202"/>
      <c r="C4" s="355"/>
      <c r="D4" s="356"/>
      <c r="E4" s="356"/>
      <c r="F4" s="356"/>
      <c r="G4" s="357"/>
      <c r="H4" s="203" t="s">
        <v>5</v>
      </c>
    </row>
    <row r="5" spans="2:26" ht="25" customHeight="1" x14ac:dyDescent="0.3">
      <c r="B5" s="202" t="s">
        <v>344</v>
      </c>
      <c r="C5" s="352" t="s">
        <v>492</v>
      </c>
      <c r="D5" s="353"/>
      <c r="E5" s="353"/>
      <c r="F5" s="353"/>
      <c r="G5" s="354"/>
      <c r="H5" s="201"/>
      <c r="T5" s="19" t="s">
        <v>493</v>
      </c>
      <c r="X5" s="19" t="s">
        <v>494</v>
      </c>
      <c r="Z5" s="220" t="s">
        <v>495</v>
      </c>
    </row>
    <row r="6" spans="2:26" ht="25" customHeight="1" x14ac:dyDescent="0.3">
      <c r="B6" s="202"/>
      <c r="C6" s="358"/>
      <c r="D6" s="359"/>
      <c r="E6" s="359"/>
      <c r="F6" s="359"/>
      <c r="G6" s="360"/>
      <c r="H6" s="203" t="s">
        <v>5</v>
      </c>
      <c r="T6" s="19" t="s">
        <v>496</v>
      </c>
      <c r="V6" s="219" t="s">
        <v>497</v>
      </c>
      <c r="X6" s="19" t="s">
        <v>368</v>
      </c>
      <c r="Z6" s="220" t="s">
        <v>498</v>
      </c>
    </row>
    <row r="7" spans="2:26" ht="25" customHeight="1" x14ac:dyDescent="0.3">
      <c r="B7" s="202" t="s">
        <v>362</v>
      </c>
      <c r="C7" s="352" t="s">
        <v>499</v>
      </c>
      <c r="D7" s="353"/>
      <c r="E7" s="353"/>
      <c r="F7" s="353"/>
      <c r="G7" s="354"/>
      <c r="H7" s="201"/>
      <c r="V7" s="219" t="s">
        <v>500</v>
      </c>
      <c r="X7" s="19" t="s">
        <v>501</v>
      </c>
      <c r="Z7" s="220" t="s">
        <v>502</v>
      </c>
    </row>
    <row r="8" spans="2:26" ht="25" customHeight="1" x14ac:dyDescent="0.3">
      <c r="B8" s="202"/>
      <c r="C8" s="358"/>
      <c r="D8" s="359"/>
      <c r="E8" s="359"/>
      <c r="F8" s="359"/>
      <c r="G8" s="360"/>
      <c r="H8" s="203" t="s">
        <v>5</v>
      </c>
      <c r="V8" s="219" t="s">
        <v>503</v>
      </c>
      <c r="X8" s="19" t="s">
        <v>504</v>
      </c>
      <c r="Z8" s="220" t="s">
        <v>505</v>
      </c>
    </row>
    <row r="9" spans="2:26" ht="25" hidden="1" customHeight="1" x14ac:dyDescent="0.3">
      <c r="B9" s="202" t="s">
        <v>366</v>
      </c>
      <c r="C9" s="372" t="s">
        <v>506</v>
      </c>
      <c r="D9" s="372"/>
      <c r="E9" s="372"/>
      <c r="F9" s="372"/>
      <c r="G9" s="372"/>
      <c r="H9" s="201"/>
      <c r="V9" s="201" t="s">
        <v>507</v>
      </c>
      <c r="X9" s="221"/>
      <c r="Z9" s="19" t="s">
        <v>508</v>
      </c>
    </row>
    <row r="10" spans="2:26" ht="19.5" hidden="1" customHeight="1" x14ac:dyDescent="0.3">
      <c r="B10" s="331"/>
      <c r="C10" s="547" t="s">
        <v>1077</v>
      </c>
      <c r="D10" s="426"/>
      <c r="E10" s="426"/>
      <c r="F10" s="426"/>
      <c r="G10" s="426"/>
      <c r="H10" s="427"/>
      <c r="X10" s="221"/>
      <c r="Z10" s="19" t="s">
        <v>510</v>
      </c>
    </row>
    <row r="11" spans="2:26" ht="30.65" hidden="1" customHeight="1" x14ac:dyDescent="0.3">
      <c r="B11" s="332"/>
      <c r="C11" s="75"/>
      <c r="D11" s="424" t="str">
        <f ca="1">YEAR(TODAY())-3&amp;"年"</f>
        <v>2019年</v>
      </c>
      <c r="E11" s="425"/>
      <c r="F11" s="75" t="str">
        <f ca="1">YEAR(TODAY())-2&amp;"年"</f>
        <v>2020年</v>
      </c>
      <c r="G11" s="75" t="str">
        <f ca="1">YEAR(TODAY())-1&amp;"年"</f>
        <v>2021年</v>
      </c>
      <c r="H11" s="75" t="str">
        <f>TEXT(基本信息!C3,"yyyy年m月")</f>
        <v>2022年9月</v>
      </c>
      <c r="J11" s="218" t="str">
        <f ca="1">MID(G11,1,4)</f>
        <v>2021</v>
      </c>
      <c r="K11" s="75" t="str">
        <f>MID(H11,1,4)</f>
        <v>2022</v>
      </c>
      <c r="Z11" s="19" t="s">
        <v>511</v>
      </c>
    </row>
    <row r="12" spans="2:26" ht="27.65" hidden="1" customHeight="1" x14ac:dyDescent="0.3">
      <c r="B12" s="333"/>
      <c r="C12" s="19" t="s">
        <v>512</v>
      </c>
      <c r="D12" s="406" t="s">
        <v>450</v>
      </c>
      <c r="E12" s="407"/>
      <c r="F12" s="52" t="s">
        <v>450</v>
      </c>
      <c r="G12" s="52" t="s">
        <v>450</v>
      </c>
      <c r="H12" s="52" t="str">
        <f ca="1">IF(J11=K11,"不需要填写","请输入")</f>
        <v>请输入</v>
      </c>
      <c r="I12" s="2" t="s">
        <v>451</v>
      </c>
      <c r="J12" s="2" t="s">
        <v>450</v>
      </c>
      <c r="Z12" s="19" t="s">
        <v>513</v>
      </c>
    </row>
    <row r="13" spans="2:26" ht="25" customHeight="1" x14ac:dyDescent="0.3">
      <c r="B13" s="202" t="s">
        <v>1078</v>
      </c>
      <c r="C13" s="352" t="s">
        <v>514</v>
      </c>
      <c r="D13" s="353"/>
      <c r="E13" s="353"/>
      <c r="F13" s="353"/>
      <c r="G13" s="354"/>
      <c r="H13" s="224"/>
      <c r="Z13" s="19" t="s">
        <v>515</v>
      </c>
    </row>
    <row r="14" spans="2:26" ht="25" customHeight="1" x14ac:dyDescent="0.3">
      <c r="B14" s="202"/>
      <c r="C14" s="376"/>
      <c r="D14" s="377"/>
      <c r="E14" s="377"/>
      <c r="F14" s="377"/>
      <c r="G14" s="378"/>
      <c r="H14" s="203" t="s">
        <v>5</v>
      </c>
      <c r="Z14" s="19" t="s">
        <v>516</v>
      </c>
    </row>
    <row r="15" spans="2:26" ht="25" customHeight="1" x14ac:dyDescent="0.3"/>
    <row r="16" spans="2:26" ht="25" customHeight="1" x14ac:dyDescent="0.3"/>
    <row r="17" ht="25" customHeight="1" x14ac:dyDescent="0.3"/>
    <row r="18" ht="25" customHeight="1" x14ac:dyDescent="0.3"/>
    <row r="19" ht="25" customHeight="1" x14ac:dyDescent="0.3"/>
    <row r="20" ht="25" customHeight="1" x14ac:dyDescent="0.3"/>
    <row r="21" ht="25" customHeight="1" x14ac:dyDescent="0.3"/>
    <row r="22" ht="25" customHeight="1" x14ac:dyDescent="0.3"/>
    <row r="23" ht="25" customHeight="1" x14ac:dyDescent="0.3"/>
    <row r="24" ht="25" customHeight="1" x14ac:dyDescent="0.3"/>
    <row r="25" ht="25" customHeight="1" x14ac:dyDescent="0.3"/>
    <row r="26" ht="25" customHeight="1" x14ac:dyDescent="0.3"/>
    <row r="27" ht="25" customHeight="1" x14ac:dyDescent="0.3"/>
    <row r="28" ht="25" customHeight="1" x14ac:dyDescent="0.3"/>
    <row r="29" ht="25" customHeight="1" x14ac:dyDescent="0.3"/>
    <row r="30" ht="25" customHeight="1" x14ac:dyDescent="0.3"/>
    <row r="31" ht="25" customHeight="1" x14ac:dyDescent="0.3"/>
    <row r="32" ht="25" customHeight="1" x14ac:dyDescent="0.3"/>
    <row r="33" ht="25" customHeight="1" x14ac:dyDescent="0.3"/>
    <row r="34" ht="25" customHeight="1" x14ac:dyDescent="0.3"/>
    <row r="35" ht="25" customHeight="1" x14ac:dyDescent="0.3"/>
    <row r="36" ht="25" customHeight="1" x14ac:dyDescent="0.3"/>
    <row r="37" ht="25" customHeight="1" x14ac:dyDescent="0.3"/>
    <row r="38" ht="25" customHeight="1" x14ac:dyDescent="0.3"/>
    <row r="39" ht="25" customHeight="1" x14ac:dyDescent="0.3"/>
    <row r="40" ht="25" customHeight="1" x14ac:dyDescent="0.3"/>
    <row r="41" ht="25" customHeight="1" x14ac:dyDescent="0.3"/>
    <row r="42" ht="25" customHeight="1" x14ac:dyDescent="0.3"/>
    <row r="43" ht="25" customHeight="1" x14ac:dyDescent="0.3"/>
    <row r="44" ht="25" customHeight="1" x14ac:dyDescent="0.3"/>
    <row r="45" ht="25" customHeight="1" x14ac:dyDescent="0.3"/>
    <row r="46" ht="25" customHeight="1" x14ac:dyDescent="0.3"/>
    <row r="47" ht="25" customHeight="1" x14ac:dyDescent="0.3"/>
    <row r="48" ht="25" customHeight="1" x14ac:dyDescent="0.3"/>
    <row r="49" ht="25" customHeight="1" x14ac:dyDescent="0.3"/>
    <row r="50" ht="25" customHeight="1" x14ac:dyDescent="0.3"/>
    <row r="51" ht="25" customHeight="1" x14ac:dyDescent="0.3"/>
    <row r="52" ht="25" customHeight="1" x14ac:dyDescent="0.3"/>
    <row r="53" ht="25" customHeight="1" x14ac:dyDescent="0.3"/>
    <row r="54" ht="25" customHeight="1" x14ac:dyDescent="0.3"/>
    <row r="55" ht="25" customHeight="1" x14ac:dyDescent="0.3"/>
    <row r="56" ht="25" customHeight="1" x14ac:dyDescent="0.3"/>
    <row r="57" ht="25" customHeight="1" x14ac:dyDescent="0.3"/>
    <row r="58" ht="25" customHeight="1" x14ac:dyDescent="0.3"/>
    <row r="59" ht="25" customHeight="1" x14ac:dyDescent="0.3"/>
    <row r="60" ht="25" customHeight="1" x14ac:dyDescent="0.3"/>
    <row r="61" ht="25" customHeight="1" x14ac:dyDescent="0.3"/>
    <row r="62" ht="25" customHeight="1" x14ac:dyDescent="0.3"/>
    <row r="63" ht="25" customHeight="1" x14ac:dyDescent="0.3"/>
    <row r="64" ht="25" customHeight="1" x14ac:dyDescent="0.3"/>
    <row r="65" ht="25" customHeight="1" x14ac:dyDescent="0.3"/>
    <row r="66" ht="25" customHeight="1" x14ac:dyDescent="0.3"/>
    <row r="67" ht="25" customHeight="1" x14ac:dyDescent="0.3"/>
    <row r="68" ht="25" customHeight="1" x14ac:dyDescent="0.3"/>
    <row r="69" ht="25" customHeight="1" x14ac:dyDescent="0.3"/>
    <row r="70" ht="25" customHeight="1" x14ac:dyDescent="0.3"/>
    <row r="71" ht="25" customHeight="1" x14ac:dyDescent="0.3"/>
    <row r="72" ht="25" customHeight="1" x14ac:dyDescent="0.3"/>
    <row r="73" ht="25" customHeight="1" x14ac:dyDescent="0.3"/>
    <row r="74" ht="25" customHeight="1" x14ac:dyDescent="0.3"/>
    <row r="75" ht="25" customHeight="1" x14ac:dyDescent="0.3"/>
    <row r="76" ht="25" customHeight="1" x14ac:dyDescent="0.3"/>
    <row r="77" ht="25" customHeight="1" x14ac:dyDescent="0.3"/>
    <row r="78" ht="25" customHeight="1" x14ac:dyDescent="0.3"/>
    <row r="79" ht="25" customHeight="1" x14ac:dyDescent="0.3"/>
  </sheetData>
  <sheetProtection algorithmName="SHA-512" hashValue="hD1pLszUOZ8hFO7MAS2u5ZVUOUXkv8sLUNeDyNt15+/lis3ld32276EY/SIexyw78Qw1R4/N9RN6nbFknGhU9Q==" saltValue="rgY0zlihamtBHokLzqslzA==" spinCount="100000" sheet="1" objects="1" scenarios="1"/>
  <protectedRanges>
    <protectedRange sqref="C4" name="区域1" securityDescriptor=""/>
  </protectedRanges>
  <mergeCells count="16">
    <mergeCell ref="D11:E11"/>
    <mergeCell ref="D12:E12"/>
    <mergeCell ref="C13:G13"/>
    <mergeCell ref="C14:G14"/>
    <mergeCell ref="A1:A1048576"/>
    <mergeCell ref="B10:B12"/>
    <mergeCell ref="C6:G6"/>
    <mergeCell ref="C7:G7"/>
    <mergeCell ref="C8:G8"/>
    <mergeCell ref="C9:G9"/>
    <mergeCell ref="C10:H10"/>
    <mergeCell ref="B1:H1"/>
    <mergeCell ref="C2:G2"/>
    <mergeCell ref="C3:G3"/>
    <mergeCell ref="C4:G4"/>
    <mergeCell ref="C5:G5"/>
  </mergeCells>
  <phoneticPr fontId="51" type="noConversion"/>
  <conditionalFormatting sqref="H12">
    <cfRule type="cellIs" dxfId="17" priority="1" operator="equal">
      <formula>$J$12</formula>
    </cfRule>
    <cfRule type="cellIs" dxfId="16" priority="2" operator="equal">
      <formula>$I$12</formula>
    </cfRule>
    <cfRule type="cellIs" dxfId="15" priority="3" operator="equal">
      <formula>$J$30</formula>
    </cfRule>
    <cfRule type="cellIs" dxfId="14" priority="4" operator="equal">
      <formula>$I$30</formula>
    </cfRule>
    <cfRule type="cellIs" dxfId="13" priority="5" operator="equal">
      <formula>#REF!</formula>
    </cfRule>
    <cfRule type="cellIs" dxfId="12" priority="6" operator="equal">
      <formula>#REF!</formula>
    </cfRule>
  </conditionalFormatting>
  <conditionalFormatting sqref="I12:J12">
    <cfRule type="cellIs" dxfId="11" priority="7" operator="equal">
      <formula>$J$30</formula>
    </cfRule>
    <cfRule type="cellIs" dxfId="10" priority="8" operator="equal">
      <formula>$I$30</formula>
    </cfRule>
  </conditionalFormatting>
  <dataValidations count="5">
    <dataValidation type="list" allowBlank="1" showInputMessage="1" showErrorMessage="1" sqref="C4:G4">
      <formula1>$V$6:$V$9</formula1>
    </dataValidation>
    <dataValidation type="list" allowBlank="1" showInputMessage="1" showErrorMessage="1" sqref="C6:G6">
      <formula1>$T$5:$T$6</formula1>
    </dataValidation>
    <dataValidation type="list" allowBlank="1" showInputMessage="1" showErrorMessage="1" sqref="C8:G8">
      <formula1>$Z$5:$Z$14</formula1>
    </dataValidation>
    <dataValidation type="custom" allowBlank="1" showInputMessage="1" showErrorMessage="1" sqref="D12 F12:G12">
      <formula1>ISNUMBER(D12)</formula1>
    </dataValidation>
    <dataValidation type="list" allowBlank="1" showInputMessage="1" showErrorMessage="1" sqref="C14:G14">
      <formula1>$X$5:$X$8</formula1>
    </dataValidation>
  </dataValidations>
  <pageMargins left="0.69930555555555596" right="0.69930555555555596"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30"/>
  <sheetViews>
    <sheetView topLeftCell="A25" workbookViewId="0">
      <selection activeCell="C29" sqref="C29"/>
    </sheetView>
  </sheetViews>
  <sheetFormatPr defaultColWidth="9" defaultRowHeight="25" customHeight="1" x14ac:dyDescent="0.3"/>
  <cols>
    <col min="1" max="1" width="3.58203125" style="316" customWidth="1"/>
    <col min="3" max="3" width="24.33203125" style="198" customWidth="1"/>
    <col min="4" max="4" width="15" customWidth="1"/>
    <col min="5" max="5" width="31.58203125" customWidth="1"/>
    <col min="6" max="6" width="61.58203125" customWidth="1"/>
    <col min="22" max="22" width="7.83203125" customWidth="1"/>
    <col min="23" max="23" width="11.25" hidden="1" customWidth="1"/>
    <col min="24" max="24" width="11.58203125" hidden="1" customWidth="1"/>
    <col min="25" max="26" width="11.5" hidden="1" customWidth="1"/>
    <col min="27" max="27" width="9" hidden="1" customWidth="1"/>
    <col min="28" max="28" width="10.08203125" hidden="1" customWidth="1"/>
    <col min="29" max="29" width="9" hidden="1" customWidth="1"/>
    <col min="30" max="30" width="78.83203125" hidden="1" customWidth="1"/>
  </cols>
  <sheetData>
    <row r="1" spans="2:26" ht="25" customHeight="1" x14ac:dyDescent="0.3">
      <c r="B1" s="222" t="s">
        <v>517</v>
      </c>
      <c r="C1" s="198">
        <f>'软性指标-行业环境（必填）'!C4</f>
        <v>0</v>
      </c>
      <c r="D1">
        <v>1</v>
      </c>
      <c r="E1">
        <v>1</v>
      </c>
      <c r="W1" s="223">
        <v>100</v>
      </c>
      <c r="X1" s="223">
        <v>100</v>
      </c>
      <c r="Y1" s="223">
        <v>100</v>
      </c>
      <c r="Z1" s="223">
        <v>100</v>
      </c>
    </row>
    <row r="2" spans="2:26" ht="25" customHeight="1" x14ac:dyDescent="0.3">
      <c r="B2" s="222" t="s">
        <v>518</v>
      </c>
      <c r="C2" s="198" t="str">
        <f>'软性指标-行业环境（必填）'!D6&amp;","&amp;'软性指标-行业环境（必填）'!D7&amp;","&amp;'软性指标-行业环境（必填）'!D8&amp;","&amp;'软性指标-行业环境（必填）'!D9</f>
        <v>,,,</v>
      </c>
      <c r="D2">
        <v>1</v>
      </c>
      <c r="E2">
        <v>2</v>
      </c>
    </row>
    <row r="3" spans="2:26" ht="25" customHeight="1" x14ac:dyDescent="0.3">
      <c r="B3" s="222" t="s">
        <v>519</v>
      </c>
      <c r="C3" s="198">
        <f>'软性指标-行业环境（必填）'!C11</f>
        <v>0</v>
      </c>
      <c r="D3">
        <v>1</v>
      </c>
      <c r="E3">
        <v>3</v>
      </c>
    </row>
    <row r="4" spans="2:26" ht="25" customHeight="1" x14ac:dyDescent="0.3">
      <c r="B4" s="222" t="s">
        <v>520</v>
      </c>
      <c r="C4" s="198">
        <f>'软性指标-行业环境（必填）'!C13</f>
        <v>0</v>
      </c>
      <c r="D4">
        <v>1</v>
      </c>
      <c r="E4">
        <v>1</v>
      </c>
    </row>
    <row r="5" spans="2:26" ht="25" customHeight="1" x14ac:dyDescent="0.3">
      <c r="B5" s="222" t="s">
        <v>521</v>
      </c>
      <c r="C5" s="198">
        <f>'软性指标-行业环境（必填）'!C15</f>
        <v>0</v>
      </c>
      <c r="D5">
        <v>1</v>
      </c>
      <c r="E5">
        <v>1</v>
      </c>
    </row>
    <row r="6" spans="2:26" ht="25" customHeight="1" x14ac:dyDescent="0.3">
      <c r="B6" s="222" t="s">
        <v>517</v>
      </c>
      <c r="C6" s="198">
        <f>'软性指标-产品竞争力（必填）'!C4</f>
        <v>0</v>
      </c>
      <c r="D6">
        <v>2</v>
      </c>
      <c r="E6">
        <v>1</v>
      </c>
    </row>
    <row r="7" spans="2:26" ht="25" customHeight="1" x14ac:dyDescent="0.3">
      <c r="B7" s="222" t="s">
        <v>518</v>
      </c>
      <c r="C7" s="198">
        <f>'软性指标-产品竞争力（必填）'!C6</f>
        <v>0</v>
      </c>
      <c r="D7">
        <v>2</v>
      </c>
      <c r="E7">
        <v>1</v>
      </c>
    </row>
    <row r="8" spans="2:26" ht="25" customHeight="1" x14ac:dyDescent="0.3">
      <c r="B8" s="222" t="s">
        <v>519</v>
      </c>
      <c r="C8" s="198">
        <f>'软性指标-产品竞争力（必填）'!C8</f>
        <v>0</v>
      </c>
      <c r="D8">
        <v>2</v>
      </c>
      <c r="E8">
        <v>1</v>
      </c>
    </row>
    <row r="9" spans="2:26" ht="25" customHeight="1" x14ac:dyDescent="0.3">
      <c r="B9" s="222" t="s">
        <v>520</v>
      </c>
      <c r="C9" s="198">
        <f>'软性指标-产品竞争力（必填）'!C10</f>
        <v>0</v>
      </c>
      <c r="D9">
        <v>2</v>
      </c>
      <c r="E9">
        <v>1</v>
      </c>
    </row>
    <row r="10" spans="2:26" ht="25" customHeight="1" x14ac:dyDescent="0.3">
      <c r="B10" s="222" t="s">
        <v>521</v>
      </c>
      <c r="C10" s="198">
        <f>'软性指标-产品竞争力（必填）'!C12</f>
        <v>0</v>
      </c>
      <c r="D10">
        <v>2</v>
      </c>
      <c r="E10">
        <v>1</v>
      </c>
    </row>
    <row r="11" spans="2:26" ht="25" customHeight="1" x14ac:dyDescent="0.3">
      <c r="B11" s="222" t="s">
        <v>522</v>
      </c>
      <c r="C11" s="198">
        <f>'软性指标-产品竞争力（必填）'!C14</f>
        <v>0</v>
      </c>
      <c r="D11">
        <v>2</v>
      </c>
      <c r="E11">
        <v>1</v>
      </c>
    </row>
    <row r="12" spans="2:26" ht="25" customHeight="1" x14ac:dyDescent="0.3">
      <c r="B12" s="222" t="s">
        <v>523</v>
      </c>
      <c r="C12" s="198" t="str">
        <f>IF('软性指标-产品竞争力（必填）'!C16="","",IF('软性指标-产品竞争力（必填）'!C16="11个及以上",11,'软性指标-产品竞争力（必填）'!C16))</f>
        <v/>
      </c>
      <c r="D12">
        <v>2</v>
      </c>
      <c r="E12">
        <v>4</v>
      </c>
    </row>
    <row r="13" spans="2:26" ht="25" customHeight="1" x14ac:dyDescent="0.3">
      <c r="B13" s="222" t="s">
        <v>524</v>
      </c>
      <c r="C13" s="198">
        <f>IF('软性指标-产品竞争力（必填）'!C18="4%及以下",0.04,IF('软性指标-产品竞争力（必填）'!C18="26%及以上",0.26,'软性指标-产品竞争力（必填）'!C18))</f>
        <v>0</v>
      </c>
      <c r="D13">
        <v>2</v>
      </c>
      <c r="E13">
        <v>4</v>
      </c>
    </row>
    <row r="14" spans="2:26" ht="25" customHeight="1" x14ac:dyDescent="0.3">
      <c r="B14" s="222" t="s">
        <v>525</v>
      </c>
      <c r="C14" s="198">
        <f>'软性指标-产品竞争力（必填）'!C20</f>
        <v>0</v>
      </c>
      <c r="D14">
        <v>2</v>
      </c>
      <c r="E14">
        <v>1</v>
      </c>
    </row>
    <row r="15" spans="2:26" ht="25" customHeight="1" x14ac:dyDescent="0.3">
      <c r="B15" s="222" t="s">
        <v>526</v>
      </c>
      <c r="C15" s="198">
        <f>'软性指标-产品竞争力（必填）'!C22</f>
        <v>0</v>
      </c>
      <c r="D15">
        <v>2</v>
      </c>
      <c r="E15">
        <v>1</v>
      </c>
    </row>
    <row r="16" spans="2:26" ht="25" customHeight="1" x14ac:dyDescent="0.3">
      <c r="B16" s="222" t="s">
        <v>527</v>
      </c>
      <c r="C16" s="198">
        <f>'软性指标-产品竞争力（必填）'!C24</f>
        <v>0</v>
      </c>
      <c r="D16">
        <v>2</v>
      </c>
      <c r="E16">
        <v>1</v>
      </c>
    </row>
    <row r="17" spans="2:6" ht="25" customHeight="1" x14ac:dyDescent="0.3">
      <c r="B17" s="222" t="s">
        <v>528</v>
      </c>
      <c r="C17" s="198">
        <f>'软性指标-产品竞争力（必填）'!C26</f>
        <v>0</v>
      </c>
      <c r="D17">
        <v>2</v>
      </c>
      <c r="E17">
        <v>5</v>
      </c>
    </row>
    <row r="18" spans="2:6" ht="25" customHeight="1" x14ac:dyDescent="0.3">
      <c r="B18" s="222" t="s">
        <v>529</v>
      </c>
      <c r="C18" s="198">
        <f>'软性指标-产品竞争力（必填）'!C32</f>
        <v>0</v>
      </c>
      <c r="D18">
        <v>2</v>
      </c>
      <c r="E18">
        <v>1</v>
      </c>
    </row>
    <row r="19" spans="2:6" ht="25" customHeight="1" x14ac:dyDescent="0.3">
      <c r="B19" s="222" t="s">
        <v>530</v>
      </c>
      <c r="C19" s="198" t="str">
        <f ca="1">IF('软性指标-产品竞争力（必填）'!D30="请输入","",'软性指标-产品竞争力（必填）'!D30)&amp;","&amp;IF('软性指标-产品竞争力（必填）'!E30="请输入","",'软性指标-产品竞争力（必填）'!E30)&amp;","&amp;IF('软性指标-产品竞争力（必填）'!F30="请输入","",'软性指标-产品竞争力（必填）'!F30)&amp;","&amp;IF('软性指标-产品竞争力（必填）'!G30="请输入","",'软性指标-产品竞争力（必填）'!G30)&amp;","&amp;IF('软性指标-产品竞争力（必填）'!H30="请输入","",'软性指标-产品竞争力（必填）'!H30)</f>
        <v>,,,,</v>
      </c>
      <c r="D19">
        <v>2</v>
      </c>
      <c r="E19">
        <v>6</v>
      </c>
    </row>
    <row r="20" spans="2:6" ht="25" customHeight="1" x14ac:dyDescent="0.3">
      <c r="B20" s="222" t="s">
        <v>518</v>
      </c>
      <c r="C20" s="198">
        <f>'软性指标-技术竞争力 (选填)'!C6</f>
        <v>0</v>
      </c>
      <c r="D20">
        <v>4</v>
      </c>
      <c r="E20">
        <v>5</v>
      </c>
    </row>
    <row r="21" spans="2:6" ht="25" customHeight="1" x14ac:dyDescent="0.3">
      <c r="B21" s="222" t="s">
        <v>519</v>
      </c>
      <c r="C21" s="198">
        <f>IF('软性指标-技术竞争力 (选填)'!C8="2年及以下","2年",IF('软性指标-技术竞争力 (选填)'!C8="11年及以上","11年",'软性指标-技术竞争力 (选填)'!C8))</f>
        <v>0</v>
      </c>
      <c r="D21">
        <v>4</v>
      </c>
      <c r="E21">
        <v>4</v>
      </c>
    </row>
    <row r="22" spans="2:6" ht="25" customHeight="1" x14ac:dyDescent="0.3">
      <c r="B22" s="222" t="s">
        <v>521</v>
      </c>
      <c r="C22" s="198">
        <f>'软性指标-技术竞争力 (选填)'!C14</f>
        <v>0</v>
      </c>
      <c r="D22">
        <v>4</v>
      </c>
      <c r="E22">
        <v>3</v>
      </c>
    </row>
    <row r="23" spans="2:6" ht="25" customHeight="1" x14ac:dyDescent="0.3">
      <c r="B23" s="222" t="s">
        <v>517</v>
      </c>
      <c r="C23" s="198">
        <f>'软性指标-风险管理（必填）'!C4</f>
        <v>0</v>
      </c>
      <c r="D23">
        <v>5</v>
      </c>
      <c r="E23">
        <v>1</v>
      </c>
    </row>
    <row r="24" spans="2:6" ht="25" customHeight="1" x14ac:dyDescent="0.3">
      <c r="B24" s="222" t="s">
        <v>518</v>
      </c>
      <c r="C24" s="198">
        <f>'软性指标-风险管理（必填）'!C6</f>
        <v>0</v>
      </c>
      <c r="D24">
        <v>5</v>
      </c>
      <c r="E24">
        <v>5</v>
      </c>
      <c r="F24" t="str">
        <f>IF('软性指标-风险管理（必填）'!C7="请在此处说明何种处罚，如：警示函，多个可用顿号隔开","",'软性指标-风险管理（必填）'!C7)</f>
        <v/>
      </c>
    </row>
    <row r="25" spans="2:6" ht="25" customHeight="1" x14ac:dyDescent="0.3">
      <c r="B25" s="222" t="s">
        <v>519</v>
      </c>
      <c r="C25" s="198" t="str">
        <f>IF('软性指标-风险管理（必填）'!E8="请输入","",'软性指标-风险管理（必填）'!E8)&amp;","&amp;'软性指标-风险管理（必填）'!E9&amp;","&amp;IF('软性指标-风险管理（必填）'!E10="请输入","",'软性指标-风险管理（必填）'!E10)</f>
        <v>,,</v>
      </c>
      <c r="D25">
        <v>5</v>
      </c>
      <c r="E25">
        <v>10</v>
      </c>
    </row>
    <row r="26" spans="2:6" ht="25" customHeight="1" x14ac:dyDescent="0.3">
      <c r="B26" s="222" t="s">
        <v>517</v>
      </c>
      <c r="C26" s="198">
        <f>'软性指标-技术竞争力 (选填)'!C4</f>
        <v>0</v>
      </c>
      <c r="D26">
        <v>4</v>
      </c>
      <c r="E26">
        <v>1</v>
      </c>
    </row>
    <row r="27" spans="2:6" ht="25" customHeight="1" x14ac:dyDescent="0.3">
      <c r="B27" s="222" t="s">
        <v>520</v>
      </c>
      <c r="C27" s="198" t="str">
        <f ca="1">IF('软性指标-技术竞争力 (选填)'!D12="请输入","",'软性指标-技术竞争力 (选填)'!D12)&amp;","&amp;IF('软性指标-技术竞争力 (选填)'!F12="请输入","",'软性指标-技术竞争力 (选填)'!F12)&amp;","&amp;IF('软性指标-技术竞争力 (选填)'!G12="请输入","",'软性指标-技术竞争力 (选填)'!G12)&amp;","&amp;IF('软性指标-技术竞争力 (选填)'!H12="请输入","",'软性指标-技术竞争力 (选填)'!H12)</f>
        <v>,,,</v>
      </c>
      <c r="D27">
        <v>4</v>
      </c>
      <c r="E27">
        <v>7</v>
      </c>
    </row>
    <row r="28" spans="2:6" ht="25" customHeight="1" x14ac:dyDescent="0.3">
      <c r="B28" s="222" t="s">
        <v>521</v>
      </c>
      <c r="C28" s="198" t="str">
        <f>IF(OR('软性指标-风险管理（必填）'!F15="请输入",'软性指标-风险管理（必填）'!F15=""),"",'软性指标-风险管理（必填）'!F15)</f>
        <v/>
      </c>
      <c r="D28">
        <v>5</v>
      </c>
      <c r="E28">
        <v>8</v>
      </c>
    </row>
    <row r="29" spans="2:6" ht="25" customHeight="1" x14ac:dyDescent="0.3">
      <c r="B29" s="222" t="s">
        <v>522</v>
      </c>
      <c r="C29" s="198" t="str">
        <f ca="1">IF('软性指标-风险管理（必填）'!D19="请输入","",'软性指标-风险管理（必填）'!D19)&amp;","&amp;IF('软性指标-风险管理（必填）'!F19="请输入","",'软性指标-风险管理（必填）'!F19)&amp;","&amp;IF('软性指标-风险管理（必填）'!G19="请输入","",'软性指标-风险管理（必填）'!G19)&amp;","&amp;IF('软性指标-风险管理（必填）'!H19="请输入","",'软性指标-风险管理（必填）'!H19)</f>
        <v>,,,</v>
      </c>
      <c r="D29">
        <v>5</v>
      </c>
      <c r="E29">
        <v>7</v>
      </c>
    </row>
    <row r="30" spans="2:6" ht="25" customHeight="1" x14ac:dyDescent="0.3">
      <c r="B30" s="222" t="s">
        <v>520</v>
      </c>
      <c r="C30" s="198" t="str">
        <f>IF('软性指标-风险管理（必填）'!C12,"A、养老保险,","")&amp;IF('软性指标-风险管理（必填）'!E12,"B、医疗保险,","")&amp;IF('软性指标-风险管理（必填）'!G12,"C、失业保险,","")&amp;IF('软性指标-风险管理（必填）'!C13,"D、工伤保险,","")&amp;IF('软性指标-风险管理（必填）'!E13,"E、生育保险,","")&amp;IF('软性指标-风险管理（必填）'!G13,"F、补充医疗,","")&amp;IF('软性指标-风险管理（必填）'!C14,"G、住房公积金,","")&amp;IF('软性指标-风险管理（必填）'!E14,"H、企业年金","")</f>
        <v/>
      </c>
      <c r="D30">
        <v>5</v>
      </c>
      <c r="E30">
        <v>9</v>
      </c>
    </row>
  </sheetData>
  <mergeCells count="1">
    <mergeCell ref="A1:A1048576"/>
  </mergeCells>
  <phoneticPr fontId="51"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A84"/>
  <sheetViews>
    <sheetView topLeftCell="A13" workbookViewId="0">
      <selection activeCell="C17" sqref="C17:H17"/>
    </sheetView>
  </sheetViews>
  <sheetFormatPr defaultColWidth="9" defaultRowHeight="14" x14ac:dyDescent="0.3"/>
  <cols>
    <col min="1" max="1" width="2.5" style="316" customWidth="1"/>
    <col min="2" max="2" width="8.58203125" style="3" customWidth="1"/>
    <col min="3" max="3" width="12.83203125" customWidth="1"/>
    <col min="4" max="4" width="13.83203125" customWidth="1"/>
    <col min="5" max="5" width="5.33203125" customWidth="1"/>
    <col min="6" max="6" width="19.08203125" customWidth="1"/>
    <col min="7" max="7" width="22.58203125" customWidth="1"/>
    <col min="8" max="8" width="16.58203125" customWidth="1"/>
    <col min="9" max="9" width="16.58203125" hidden="1" customWidth="1"/>
    <col min="10" max="10" width="11.5" hidden="1" customWidth="1"/>
    <col min="11" max="11" width="9" hidden="1" customWidth="1"/>
    <col min="20" max="20" width="7.83203125" customWidth="1"/>
    <col min="21" max="21" width="17.33203125" hidden="1" customWidth="1"/>
    <col min="22" max="22" width="8.58203125" hidden="1" customWidth="1"/>
    <col min="23" max="23" width="14.08203125" hidden="1" customWidth="1"/>
    <col min="24" max="24" width="8.58203125" hidden="1" customWidth="1"/>
    <col min="25" max="25" width="7.33203125" style="198" hidden="1" customWidth="1"/>
    <col min="26" max="26" width="4.58203125" hidden="1" customWidth="1"/>
    <col min="27" max="27" width="12.83203125" style="3" hidden="1" customWidth="1"/>
    <col min="28" max="28" width="8.58203125" customWidth="1"/>
    <col min="29" max="29" width="17.58203125" customWidth="1"/>
    <col min="30" max="30" width="18.08203125" customWidth="1"/>
    <col min="31" max="31" width="17.33203125" customWidth="1"/>
    <col min="37" max="37" width="9.83203125" customWidth="1"/>
  </cols>
  <sheetData>
    <row r="1" spans="2:27" ht="25" customHeight="1" x14ac:dyDescent="0.3">
      <c r="B1" s="348" t="s">
        <v>531</v>
      </c>
      <c r="C1" s="348"/>
      <c r="D1" s="348"/>
      <c r="E1" s="348"/>
      <c r="F1" s="348"/>
      <c r="G1" s="348"/>
      <c r="H1" s="348"/>
      <c r="I1" s="211"/>
    </row>
    <row r="2" spans="2:27" ht="25" customHeight="1" x14ac:dyDescent="0.3">
      <c r="B2" s="199" t="s">
        <v>340</v>
      </c>
      <c r="C2" s="349" t="s">
        <v>341</v>
      </c>
      <c r="D2" s="350"/>
      <c r="E2" s="350"/>
      <c r="F2" s="350"/>
      <c r="G2" s="351"/>
      <c r="H2" s="6" t="s">
        <v>3</v>
      </c>
      <c r="I2" s="212"/>
    </row>
    <row r="3" spans="2:27" ht="25" customHeight="1" x14ac:dyDescent="0.3">
      <c r="B3" s="200" t="s">
        <v>342</v>
      </c>
      <c r="C3" s="352" t="s">
        <v>532</v>
      </c>
      <c r="D3" s="353"/>
      <c r="E3" s="353"/>
      <c r="F3" s="353"/>
      <c r="G3" s="354"/>
      <c r="H3" s="201"/>
      <c r="I3" s="213"/>
    </row>
    <row r="4" spans="2:27" ht="25" customHeight="1" x14ac:dyDescent="0.3">
      <c r="B4" s="202"/>
      <c r="C4" s="355"/>
      <c r="D4" s="356"/>
      <c r="E4" s="356"/>
      <c r="F4" s="356"/>
      <c r="G4" s="357"/>
      <c r="H4" s="203" t="s">
        <v>5</v>
      </c>
      <c r="I4" s="214"/>
    </row>
    <row r="5" spans="2:27" ht="25" customHeight="1" x14ac:dyDescent="0.3">
      <c r="B5" s="202" t="s">
        <v>344</v>
      </c>
      <c r="C5" s="428" t="s">
        <v>533</v>
      </c>
      <c r="D5" s="429"/>
      <c r="E5" s="429"/>
      <c r="F5" s="429"/>
      <c r="G5" s="430"/>
      <c r="H5" s="201"/>
      <c r="I5" s="213"/>
      <c r="U5" s="19" t="s">
        <v>493</v>
      </c>
      <c r="Y5" s="19" t="s">
        <v>494</v>
      </c>
      <c r="AA5" s="220" t="s">
        <v>495</v>
      </c>
    </row>
    <row r="6" spans="2:27" ht="25" customHeight="1" x14ac:dyDescent="0.3">
      <c r="B6" s="204"/>
      <c r="C6" s="364"/>
      <c r="D6" s="364"/>
      <c r="E6" s="364"/>
      <c r="F6" s="364"/>
      <c r="G6" s="364"/>
      <c r="H6" s="205" t="s">
        <v>5</v>
      </c>
      <c r="I6" s="214"/>
      <c r="U6" s="19" t="s">
        <v>496</v>
      </c>
      <c r="W6" s="219"/>
      <c r="Y6" s="19" t="s">
        <v>368</v>
      </c>
      <c r="AA6" s="220" t="s">
        <v>498</v>
      </c>
    </row>
    <row r="7" spans="2:27" ht="25" customHeight="1" x14ac:dyDescent="0.3">
      <c r="B7" s="204"/>
      <c r="C7" s="364" t="s">
        <v>534</v>
      </c>
      <c r="D7" s="364"/>
      <c r="E7" s="364"/>
      <c r="F7" s="364"/>
      <c r="G7" s="364"/>
      <c r="H7" s="205"/>
      <c r="I7" s="214"/>
      <c r="U7" s="216"/>
      <c r="W7" s="219" t="s">
        <v>535</v>
      </c>
      <c r="Y7" s="19"/>
      <c r="AA7" s="220"/>
    </row>
    <row r="8" spans="2:27" ht="25" customHeight="1" x14ac:dyDescent="0.3">
      <c r="B8" s="202" t="s">
        <v>362</v>
      </c>
      <c r="C8" s="433" t="s">
        <v>536</v>
      </c>
      <c r="D8" s="434"/>
      <c r="E8" s="435" t="s">
        <v>450</v>
      </c>
      <c r="F8" s="435"/>
      <c r="G8" s="206" t="s">
        <v>537</v>
      </c>
      <c r="H8" s="201"/>
      <c r="I8" s="213"/>
      <c r="U8" s="19" t="s">
        <v>493</v>
      </c>
      <c r="W8" s="219" t="s">
        <v>538</v>
      </c>
      <c r="Y8" s="19" t="s">
        <v>501</v>
      </c>
      <c r="AA8" s="220" t="s">
        <v>502</v>
      </c>
    </row>
    <row r="9" spans="2:27" ht="25" customHeight="1" x14ac:dyDescent="0.3">
      <c r="B9" s="202"/>
      <c r="C9" s="372" t="s">
        <v>539</v>
      </c>
      <c r="D9" s="372"/>
      <c r="E9" s="436"/>
      <c r="F9" s="436"/>
      <c r="G9" s="207"/>
      <c r="H9" s="203" t="s">
        <v>5</v>
      </c>
      <c r="I9" s="214"/>
      <c r="U9" s="19" t="s">
        <v>496</v>
      </c>
      <c r="W9" s="219" t="s">
        <v>540</v>
      </c>
      <c r="Y9" s="19"/>
      <c r="AA9" s="220"/>
    </row>
    <row r="10" spans="2:27" ht="25" customHeight="1" x14ac:dyDescent="0.3">
      <c r="B10" s="202"/>
      <c r="C10" s="372" t="s">
        <v>541</v>
      </c>
      <c r="D10" s="372"/>
      <c r="E10" s="446" t="s">
        <v>450</v>
      </c>
      <c r="F10" s="446"/>
      <c r="G10" s="208" t="s">
        <v>537</v>
      </c>
      <c r="H10" s="201"/>
      <c r="I10" s="213"/>
      <c r="W10" s="219" t="s">
        <v>542</v>
      </c>
      <c r="Y10" s="19"/>
      <c r="AA10" s="220"/>
    </row>
    <row r="11" spans="2:27" ht="25" customHeight="1" x14ac:dyDescent="0.3">
      <c r="B11" s="202" t="s">
        <v>366</v>
      </c>
      <c r="C11" s="352" t="s">
        <v>543</v>
      </c>
      <c r="D11" s="353"/>
      <c r="E11" s="353"/>
      <c r="F11" s="353"/>
      <c r="G11" s="354"/>
      <c r="H11" s="201"/>
      <c r="I11" s="213"/>
      <c r="U11" s="19" t="s">
        <v>544</v>
      </c>
      <c r="Y11" s="216"/>
      <c r="AA11" s="220"/>
    </row>
    <row r="12" spans="2:27" ht="25" customHeight="1" x14ac:dyDescent="0.3">
      <c r="B12" s="202"/>
      <c r="C12" s="431" t="b">
        <v>0</v>
      </c>
      <c r="D12" s="447"/>
      <c r="E12" s="431" t="b">
        <v>0</v>
      </c>
      <c r="F12" s="432"/>
      <c r="G12" s="209" t="b">
        <v>0</v>
      </c>
      <c r="H12" s="440" t="s">
        <v>545</v>
      </c>
      <c r="I12" s="215"/>
      <c r="U12" s="19" t="s">
        <v>546</v>
      </c>
      <c r="Y12" s="216"/>
      <c r="AA12" s="220"/>
    </row>
    <row r="13" spans="2:27" ht="25" customHeight="1" x14ac:dyDescent="0.3">
      <c r="B13" s="202"/>
      <c r="C13" s="441" t="b">
        <v>0</v>
      </c>
      <c r="D13" s="442"/>
      <c r="E13" s="441" t="b">
        <v>0</v>
      </c>
      <c r="F13" s="442"/>
      <c r="G13" s="209" t="b">
        <v>0</v>
      </c>
      <c r="H13" s="438"/>
      <c r="I13" s="216"/>
      <c r="Y13" s="216"/>
      <c r="AA13" s="220"/>
    </row>
    <row r="14" spans="2:27" ht="25" customHeight="1" x14ac:dyDescent="0.3">
      <c r="B14" s="202"/>
      <c r="C14" s="441" t="b">
        <v>0</v>
      </c>
      <c r="D14" s="442"/>
      <c r="E14" s="441" t="b">
        <v>0</v>
      </c>
      <c r="F14" s="442"/>
      <c r="G14" s="210"/>
      <c r="H14" s="439"/>
      <c r="I14" s="216"/>
      <c r="Y14" s="216"/>
      <c r="AA14" s="220"/>
    </row>
    <row r="15" spans="2:27" ht="25" customHeight="1" x14ac:dyDescent="0.3">
      <c r="B15" s="202" t="s">
        <v>372</v>
      </c>
      <c r="C15" s="443" t="s">
        <v>547</v>
      </c>
      <c r="D15" s="444"/>
      <c r="E15" s="445"/>
      <c r="F15" s="23" t="s">
        <v>450</v>
      </c>
      <c r="G15" s="208" t="s">
        <v>548</v>
      </c>
      <c r="H15" s="201"/>
      <c r="I15" s="213"/>
      <c r="Y15" s="216"/>
      <c r="AA15" s="220"/>
    </row>
    <row r="16" spans="2:27" ht="25" customHeight="1" x14ac:dyDescent="0.3">
      <c r="B16" s="202" t="s">
        <v>411</v>
      </c>
      <c r="C16" s="372" t="s">
        <v>549</v>
      </c>
      <c r="D16" s="372"/>
      <c r="E16" s="372"/>
      <c r="F16" s="372"/>
      <c r="G16" s="372"/>
      <c r="H16" s="201"/>
      <c r="I16" s="213"/>
      <c r="Y16" s="221"/>
      <c r="AA16" s="19" t="s">
        <v>508</v>
      </c>
    </row>
    <row r="17" spans="2:27" ht="19.5" customHeight="1" x14ac:dyDescent="0.3">
      <c r="B17" s="437"/>
      <c r="C17" s="548" t="s">
        <v>1077</v>
      </c>
      <c r="D17" s="374"/>
      <c r="E17" s="374"/>
      <c r="F17" s="374"/>
      <c r="G17" s="374"/>
      <c r="H17" s="375"/>
      <c r="I17" s="217"/>
      <c r="Y17" s="221"/>
      <c r="AA17" s="19" t="s">
        <v>510</v>
      </c>
    </row>
    <row r="18" spans="2:27" ht="30.65" customHeight="1" x14ac:dyDescent="0.3">
      <c r="B18" s="438"/>
      <c r="C18" s="75"/>
      <c r="D18" s="424" t="str">
        <f ca="1">YEAR(TODAY())-3&amp;"年"</f>
        <v>2019年</v>
      </c>
      <c r="E18" s="425"/>
      <c r="F18" s="75" t="str">
        <f ca="1">YEAR(TODAY())-2&amp;"年"</f>
        <v>2020年</v>
      </c>
      <c r="G18" s="75" t="str">
        <f ca="1">YEAR(TODAY())-1&amp;"年"</f>
        <v>2021年</v>
      </c>
      <c r="H18" s="75" t="str">
        <f>TEXT(基本信息!C3,"yyyy年m月")</f>
        <v>2022年9月</v>
      </c>
      <c r="J18" s="218" t="str">
        <f ca="1">MID(G18,1,4)</f>
        <v>2021</v>
      </c>
      <c r="K18" s="75" t="str">
        <f>MID(H18,1,4)</f>
        <v>2022</v>
      </c>
      <c r="AA18" s="19" t="s">
        <v>511</v>
      </c>
    </row>
    <row r="19" spans="2:27" ht="27.65" customHeight="1" x14ac:dyDescent="0.3">
      <c r="B19" s="439"/>
      <c r="C19" s="19" t="s">
        <v>512</v>
      </c>
      <c r="D19" s="406" t="s">
        <v>450</v>
      </c>
      <c r="E19" s="407"/>
      <c r="F19" s="52" t="s">
        <v>450</v>
      </c>
      <c r="G19" s="52" t="s">
        <v>450</v>
      </c>
      <c r="H19" s="43" t="str">
        <f ca="1">IF(J18=K18,"不需要填写","请输入")</f>
        <v>请输入</v>
      </c>
      <c r="I19" s="2" t="s">
        <v>451</v>
      </c>
      <c r="J19" s="2" t="s">
        <v>450</v>
      </c>
      <c r="AA19" s="19" t="s">
        <v>513</v>
      </c>
    </row>
    <row r="20" spans="2:27" ht="25" customHeight="1" x14ac:dyDescent="0.3"/>
    <row r="21" spans="2:27" ht="25" customHeight="1" x14ac:dyDescent="0.3"/>
    <row r="22" spans="2:27" ht="25" customHeight="1" x14ac:dyDescent="0.3"/>
    <row r="23" spans="2:27" ht="25" customHeight="1" x14ac:dyDescent="0.3"/>
    <row r="24" spans="2:27" ht="25" customHeight="1" x14ac:dyDescent="0.3"/>
    <row r="25" spans="2:27" ht="25" customHeight="1" x14ac:dyDescent="0.3"/>
    <row r="26" spans="2:27" ht="25" customHeight="1" x14ac:dyDescent="0.3"/>
    <row r="27" spans="2:27" ht="25" customHeight="1" x14ac:dyDescent="0.3"/>
    <row r="28" spans="2:27" ht="25" customHeight="1" x14ac:dyDescent="0.3"/>
    <row r="29" spans="2:27" ht="25" customHeight="1" x14ac:dyDescent="0.3"/>
    <row r="30" spans="2:27" ht="25" customHeight="1" x14ac:dyDescent="0.3"/>
    <row r="31" spans="2:27" ht="25" customHeight="1" x14ac:dyDescent="0.3"/>
    <row r="32" spans="2:27" ht="25" customHeight="1" x14ac:dyDescent="0.3"/>
    <row r="33" ht="25" customHeight="1" x14ac:dyDescent="0.3"/>
    <row r="34" ht="25" customHeight="1" x14ac:dyDescent="0.3"/>
    <row r="35" ht="25" customHeight="1" x14ac:dyDescent="0.3"/>
    <row r="36" ht="25" customHeight="1" x14ac:dyDescent="0.3"/>
    <row r="37" ht="25" customHeight="1" x14ac:dyDescent="0.3"/>
    <row r="38" ht="25" customHeight="1" x14ac:dyDescent="0.3"/>
    <row r="39" ht="25" customHeight="1" x14ac:dyDescent="0.3"/>
    <row r="40" ht="25" customHeight="1" x14ac:dyDescent="0.3"/>
    <row r="41" ht="25" customHeight="1" x14ac:dyDescent="0.3"/>
    <row r="42" ht="25" customHeight="1" x14ac:dyDescent="0.3"/>
    <row r="43" ht="25" customHeight="1" x14ac:dyDescent="0.3"/>
    <row r="44" ht="25" customHeight="1" x14ac:dyDescent="0.3"/>
    <row r="45" ht="25" customHeight="1" x14ac:dyDescent="0.3"/>
    <row r="46" ht="25" customHeight="1" x14ac:dyDescent="0.3"/>
    <row r="47" ht="25" customHeight="1" x14ac:dyDescent="0.3"/>
    <row r="48" ht="25" customHeight="1" x14ac:dyDescent="0.3"/>
    <row r="49" ht="25" customHeight="1" x14ac:dyDescent="0.3"/>
    <row r="50" ht="25" customHeight="1" x14ac:dyDescent="0.3"/>
    <row r="51" ht="25" customHeight="1" x14ac:dyDescent="0.3"/>
    <row r="52" ht="25" customHeight="1" x14ac:dyDescent="0.3"/>
    <row r="53" ht="25" customHeight="1" x14ac:dyDescent="0.3"/>
    <row r="54" ht="25" customHeight="1" x14ac:dyDescent="0.3"/>
    <row r="55" ht="25" customHeight="1" x14ac:dyDescent="0.3"/>
    <row r="56" ht="25" customHeight="1" x14ac:dyDescent="0.3"/>
    <row r="57" ht="25" customHeight="1" x14ac:dyDescent="0.3"/>
    <row r="58" ht="25" customHeight="1" x14ac:dyDescent="0.3"/>
    <row r="59" ht="25" customHeight="1" x14ac:dyDescent="0.3"/>
    <row r="60" ht="25" customHeight="1" x14ac:dyDescent="0.3"/>
    <row r="61" ht="25" customHeight="1" x14ac:dyDescent="0.3"/>
    <row r="62" ht="25" customHeight="1" x14ac:dyDescent="0.3"/>
    <row r="63" ht="25" customHeight="1" x14ac:dyDescent="0.3"/>
    <row r="64" ht="25" customHeight="1" x14ac:dyDescent="0.3"/>
    <row r="65" ht="25" customHeight="1" x14ac:dyDescent="0.3"/>
    <row r="66" ht="25" customHeight="1" x14ac:dyDescent="0.3"/>
    <row r="67" ht="25" customHeight="1" x14ac:dyDescent="0.3"/>
    <row r="68" ht="25" customHeight="1" x14ac:dyDescent="0.3"/>
    <row r="69" ht="25" customHeight="1" x14ac:dyDescent="0.3"/>
    <row r="70" ht="25" customHeight="1" x14ac:dyDescent="0.3"/>
    <row r="71" ht="25" customHeight="1" x14ac:dyDescent="0.3"/>
    <row r="72" ht="25" customHeight="1" x14ac:dyDescent="0.3"/>
    <row r="73" ht="25" customHeight="1" x14ac:dyDescent="0.3"/>
    <row r="74" ht="25" customHeight="1" x14ac:dyDescent="0.3"/>
    <row r="75" ht="25" customHeight="1" x14ac:dyDescent="0.3"/>
    <row r="76" ht="25" customHeight="1" x14ac:dyDescent="0.3"/>
    <row r="77" ht="25" customHeight="1" x14ac:dyDescent="0.3"/>
    <row r="78" ht="25" customHeight="1" x14ac:dyDescent="0.3"/>
    <row r="79" ht="25" customHeight="1" x14ac:dyDescent="0.3"/>
    <row r="80" ht="25" customHeight="1" x14ac:dyDescent="0.3"/>
    <row r="81" ht="25" customHeight="1" x14ac:dyDescent="0.3"/>
    <row r="82" ht="25" customHeight="1" x14ac:dyDescent="0.3"/>
    <row r="83" ht="25" customHeight="1" x14ac:dyDescent="0.3"/>
    <row r="84" ht="25" customHeight="1" x14ac:dyDescent="0.3"/>
  </sheetData>
  <sheetProtection algorithmName="SHA-512" hashValue="ttJe2NYfbxXNpaU5ayaa6eTALlZNlD417bpy54zJUEGHc33DNzzQ35OjsK9p8vo5FmKt1CqsQBzi9Uf4g5HyZg==" saltValue="uqHmwqpxNtS2Jeyy7GAtDg==" spinCount="100000" sheet="1" objects="1" scenarios="1"/>
  <protectedRanges>
    <protectedRange sqref="C4" name="区域1" securityDescriptor=""/>
  </protectedRanges>
  <mergeCells count="28">
    <mergeCell ref="C16:G16"/>
    <mergeCell ref="C17:H17"/>
    <mergeCell ref="D18:E18"/>
    <mergeCell ref="D19:E19"/>
    <mergeCell ref="A1:A1048576"/>
    <mergeCell ref="B17:B19"/>
    <mergeCell ref="H12:H14"/>
    <mergeCell ref="C13:D13"/>
    <mergeCell ref="E13:F13"/>
    <mergeCell ref="C14:D14"/>
    <mergeCell ref="E14:F14"/>
    <mergeCell ref="C15:E15"/>
    <mergeCell ref="C10:D10"/>
    <mergeCell ref="E10:F10"/>
    <mergeCell ref="C11:G11"/>
    <mergeCell ref="C12:D12"/>
    <mergeCell ref="E12:F12"/>
    <mergeCell ref="C6:G6"/>
    <mergeCell ref="C7:G7"/>
    <mergeCell ref="C8:D8"/>
    <mergeCell ref="E8:F8"/>
    <mergeCell ref="C9:D9"/>
    <mergeCell ref="E9:F9"/>
    <mergeCell ref="B1:H1"/>
    <mergeCell ref="C2:G2"/>
    <mergeCell ref="C3:G3"/>
    <mergeCell ref="C4:G4"/>
    <mergeCell ref="C5:G5"/>
  </mergeCells>
  <phoneticPr fontId="51" type="noConversion"/>
  <conditionalFormatting sqref="H19">
    <cfRule type="cellIs" dxfId="9" priority="1" operator="equal">
      <formula>$J$19</formula>
    </cfRule>
    <cfRule type="cellIs" dxfId="8" priority="2" operator="equal">
      <formula>$I$19</formula>
    </cfRule>
    <cfRule type="cellIs" dxfId="7" priority="3" operator="equal">
      <formula>$J$12</formula>
    </cfRule>
    <cfRule type="cellIs" dxfId="6" priority="4" operator="equal">
      <formula>$I$12</formula>
    </cfRule>
    <cfRule type="cellIs" dxfId="5" priority="5" operator="equal">
      <formula>$J$30</formula>
    </cfRule>
    <cfRule type="cellIs" dxfId="4" priority="6" operator="equal">
      <formula>$I$30</formula>
    </cfRule>
    <cfRule type="cellIs" dxfId="3" priority="7" operator="equal">
      <formula>#REF!</formula>
    </cfRule>
    <cfRule type="cellIs" dxfId="2" priority="8" operator="equal">
      <formula>#REF!</formula>
    </cfRule>
  </conditionalFormatting>
  <conditionalFormatting sqref="I19:J19">
    <cfRule type="cellIs" dxfId="1" priority="10" operator="equal">
      <formula>$J$30</formula>
    </cfRule>
    <cfRule type="cellIs" dxfId="0" priority="11" operator="equal">
      <formula>$I$30</formula>
    </cfRule>
  </conditionalFormatting>
  <dataValidations count="4">
    <dataValidation type="list" allowBlank="1" showInputMessage="1" showErrorMessage="1" sqref="C4:G4">
      <formula1>$W$7:$W$10</formula1>
    </dataValidation>
    <dataValidation type="list" allowBlank="1" showInputMessage="1" showErrorMessage="1" sqref="C6:G6">
      <formula1>$U$8:$U$9</formula1>
    </dataValidation>
    <dataValidation type="custom" allowBlank="1" showInputMessage="1" showErrorMessage="1" sqref="E8:F8 E10:F10 F15 D19:G19">
      <formula1>ISNUMBER(D8)</formula1>
    </dataValidation>
    <dataValidation type="list" allowBlank="1" showInputMessage="1" showErrorMessage="1" sqref="E9">
      <formula1>$U$11:$U$12</formula1>
    </dataValidation>
  </dataValidations>
  <pageMargins left="0.69930555555555596" right="0.69930555555555596"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1" r:id="rId4" name="Group Box 17">
              <controlPr defaultSize="0" autoPict="0">
                <anchor moveWithCells="1">
                  <from>
                    <xdr:col>4</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6169" r:id="rId5" name="Check Box 25">
              <controlPr defaultSize="0" autoPict="0">
                <anchor moveWithCells="1">
                  <from>
                    <xdr:col>2</xdr:col>
                    <xdr:colOff>19050</xdr:colOff>
                    <xdr:row>10</xdr:row>
                    <xdr:rowOff>317500</xdr:rowOff>
                  </from>
                  <to>
                    <xdr:col>3</xdr:col>
                    <xdr:colOff>31750</xdr:colOff>
                    <xdr:row>11</xdr:row>
                    <xdr:rowOff>298450</xdr:rowOff>
                  </to>
                </anchor>
              </controlPr>
            </control>
          </mc:Choice>
        </mc:AlternateContent>
        <mc:AlternateContent xmlns:mc="http://schemas.openxmlformats.org/markup-compatibility/2006">
          <mc:Choice Requires="x14">
            <control shapeId="6170" r:id="rId6" name="Check Box 26">
              <controlPr defaultSize="0" autoPict="0">
                <anchor moveWithCells="1">
                  <from>
                    <xdr:col>4</xdr:col>
                    <xdr:colOff>19050</xdr:colOff>
                    <xdr:row>11</xdr:row>
                    <xdr:rowOff>12700</xdr:rowOff>
                  </from>
                  <to>
                    <xdr:col>5</xdr:col>
                    <xdr:colOff>527050</xdr:colOff>
                    <xdr:row>11</xdr:row>
                    <xdr:rowOff>279400</xdr:rowOff>
                  </to>
                </anchor>
              </controlPr>
            </control>
          </mc:Choice>
        </mc:AlternateContent>
        <mc:AlternateContent xmlns:mc="http://schemas.openxmlformats.org/markup-compatibility/2006">
          <mc:Choice Requires="x14">
            <control shapeId="6171" r:id="rId7" name="Check Box 27">
              <controlPr defaultSize="0" autoPict="0">
                <anchor moveWithCells="1">
                  <from>
                    <xdr:col>6</xdr:col>
                    <xdr:colOff>50800</xdr:colOff>
                    <xdr:row>11</xdr:row>
                    <xdr:rowOff>31750</xdr:rowOff>
                  </from>
                  <to>
                    <xdr:col>6</xdr:col>
                    <xdr:colOff>984250</xdr:colOff>
                    <xdr:row>11</xdr:row>
                    <xdr:rowOff>285750</xdr:rowOff>
                  </to>
                </anchor>
              </controlPr>
            </control>
          </mc:Choice>
        </mc:AlternateContent>
        <mc:AlternateContent xmlns:mc="http://schemas.openxmlformats.org/markup-compatibility/2006">
          <mc:Choice Requires="x14">
            <control shapeId="6172" r:id="rId8" name="Check Box 28">
              <controlPr defaultSize="0" autoPict="0">
                <anchor moveWithCells="1">
                  <from>
                    <xdr:col>2</xdr:col>
                    <xdr:colOff>19050</xdr:colOff>
                    <xdr:row>12</xdr:row>
                    <xdr:rowOff>19050</xdr:rowOff>
                  </from>
                  <to>
                    <xdr:col>2</xdr:col>
                    <xdr:colOff>952500</xdr:colOff>
                    <xdr:row>12</xdr:row>
                    <xdr:rowOff>279400</xdr:rowOff>
                  </to>
                </anchor>
              </controlPr>
            </control>
          </mc:Choice>
        </mc:AlternateContent>
        <mc:AlternateContent xmlns:mc="http://schemas.openxmlformats.org/markup-compatibility/2006">
          <mc:Choice Requires="x14">
            <control shapeId="6173" r:id="rId9" name="Check Box 29">
              <controlPr defaultSize="0" autoPict="0">
                <anchor moveWithCells="1">
                  <from>
                    <xdr:col>4</xdr:col>
                    <xdr:colOff>19050</xdr:colOff>
                    <xdr:row>12</xdr:row>
                    <xdr:rowOff>19050</xdr:rowOff>
                  </from>
                  <to>
                    <xdr:col>5</xdr:col>
                    <xdr:colOff>488950</xdr:colOff>
                    <xdr:row>12</xdr:row>
                    <xdr:rowOff>279400</xdr:rowOff>
                  </to>
                </anchor>
              </controlPr>
            </control>
          </mc:Choice>
        </mc:AlternateContent>
        <mc:AlternateContent xmlns:mc="http://schemas.openxmlformats.org/markup-compatibility/2006">
          <mc:Choice Requires="x14">
            <control shapeId="6174" r:id="rId10" name="Check Box 30">
              <controlPr defaultSize="0" autoPict="0">
                <anchor moveWithCells="1">
                  <from>
                    <xdr:col>6</xdr:col>
                    <xdr:colOff>50800</xdr:colOff>
                    <xdr:row>12</xdr:row>
                    <xdr:rowOff>50800</xdr:rowOff>
                  </from>
                  <to>
                    <xdr:col>6</xdr:col>
                    <xdr:colOff>1003300</xdr:colOff>
                    <xdr:row>12</xdr:row>
                    <xdr:rowOff>298450</xdr:rowOff>
                  </to>
                </anchor>
              </controlPr>
            </control>
          </mc:Choice>
        </mc:AlternateContent>
        <mc:AlternateContent xmlns:mc="http://schemas.openxmlformats.org/markup-compatibility/2006">
          <mc:Choice Requires="x14">
            <control shapeId="6175" r:id="rId11" name="Check Box 31">
              <controlPr defaultSize="0" autoPict="0">
                <anchor moveWithCells="1">
                  <from>
                    <xdr:col>2</xdr:col>
                    <xdr:colOff>19050</xdr:colOff>
                    <xdr:row>13</xdr:row>
                    <xdr:rowOff>31750</xdr:rowOff>
                  </from>
                  <to>
                    <xdr:col>2</xdr:col>
                    <xdr:colOff>908050</xdr:colOff>
                    <xdr:row>13</xdr:row>
                    <xdr:rowOff>279400</xdr:rowOff>
                  </to>
                </anchor>
              </controlPr>
            </control>
          </mc:Choice>
        </mc:AlternateContent>
        <mc:AlternateContent xmlns:mc="http://schemas.openxmlformats.org/markup-compatibility/2006">
          <mc:Choice Requires="x14">
            <control shapeId="6176" r:id="rId12" name="Check Box 32">
              <controlPr defaultSize="0" autoPict="0">
                <anchor moveWithCells="1">
                  <from>
                    <xdr:col>4</xdr:col>
                    <xdr:colOff>19050</xdr:colOff>
                    <xdr:row>13</xdr:row>
                    <xdr:rowOff>31750</xdr:rowOff>
                  </from>
                  <to>
                    <xdr:col>5</xdr:col>
                    <xdr:colOff>552450</xdr:colOff>
                    <xdr:row>13</xdr:row>
                    <xdr:rowOff>279400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X87"/>
  <sheetViews>
    <sheetView showGridLines="0" zoomScale="115" zoomScaleNormal="115" workbookViewId="0">
      <pane ySplit="4" topLeftCell="A32" activePane="bottomLeft" state="frozen"/>
      <selection pane="bottomLeft" activeCell="F84" sqref="F84"/>
    </sheetView>
  </sheetViews>
  <sheetFormatPr defaultColWidth="8.25" defaultRowHeight="14" x14ac:dyDescent="0.3"/>
  <cols>
    <col min="1" max="1" width="1.5" style="152" customWidth="1"/>
    <col min="2" max="2" width="37.9140625" style="152" customWidth="1"/>
    <col min="3" max="3" width="17" style="177" customWidth="1"/>
    <col min="4" max="4" width="15.25" style="177" customWidth="1"/>
    <col min="5" max="6" width="14.9140625" style="177" customWidth="1"/>
    <col min="7" max="23" width="8.25" style="152"/>
    <col min="24" max="24" width="18.33203125" style="152" hidden="1" customWidth="1"/>
    <col min="25" max="16384" width="8.25" style="152"/>
  </cols>
  <sheetData>
    <row r="1" spans="2:6" ht="28" customHeight="1" x14ac:dyDescent="0.3">
      <c r="B1" s="448" t="s">
        <v>550</v>
      </c>
      <c r="C1" s="448"/>
      <c r="D1" s="448"/>
      <c r="E1" s="448"/>
      <c r="F1" s="448"/>
    </row>
    <row r="2" spans="2:6" ht="13.5" customHeight="1" x14ac:dyDescent="0.3">
      <c r="B2" s="449" t="s">
        <v>551</v>
      </c>
      <c r="C2" s="449"/>
      <c r="D2" s="449"/>
      <c r="E2" s="449"/>
      <c r="F2" s="449"/>
    </row>
    <row r="3" spans="2:6" ht="13.5" customHeight="1" x14ac:dyDescent="0.3">
      <c r="B3" s="453" t="s">
        <v>552</v>
      </c>
      <c r="C3" s="454" t="str">
        <f ca="1">YEAR(TODAY())-3&amp;"年12月31日"</f>
        <v>2019年12月31日</v>
      </c>
      <c r="D3" s="454" t="str">
        <f ca="1">YEAR(TODAY())-2&amp;"年12月31日"</f>
        <v>2020年12月31日</v>
      </c>
      <c r="E3" s="454" t="str">
        <f ca="1">YEAR(TODAY())-1&amp;"年12月31日"</f>
        <v>2021年12月31日</v>
      </c>
      <c r="F3" s="454" t="str">
        <f>TEXT(基本信息!C3,"yyyy年m月d日")</f>
        <v>2022年9月30日</v>
      </c>
    </row>
    <row r="4" spans="2:6" ht="14.5" customHeight="1" x14ac:dyDescent="0.3">
      <c r="B4" s="453"/>
      <c r="C4" s="454"/>
      <c r="D4" s="454"/>
      <c r="E4" s="454"/>
      <c r="F4" s="454"/>
    </row>
    <row r="5" spans="2:6" ht="17.149999999999999" customHeight="1" x14ac:dyDescent="0.3">
      <c r="B5" s="179" t="s">
        <v>553</v>
      </c>
      <c r="C5" s="180"/>
      <c r="D5" s="180"/>
      <c r="E5" s="180"/>
      <c r="F5" s="180"/>
    </row>
    <row r="6" spans="2:6" ht="17.149999999999999" customHeight="1" x14ac:dyDescent="0.3">
      <c r="B6" s="157" t="s">
        <v>554</v>
      </c>
      <c r="C6" s="181"/>
      <c r="D6" s="181"/>
      <c r="E6" s="181"/>
      <c r="F6" s="181"/>
    </row>
    <row r="7" spans="2:6" ht="17.149999999999999" customHeight="1" x14ac:dyDescent="0.3">
      <c r="B7" s="157" t="s">
        <v>555</v>
      </c>
      <c r="C7" s="181"/>
      <c r="D7" s="181"/>
      <c r="E7" s="181"/>
      <c r="F7" s="181"/>
    </row>
    <row r="8" spans="2:6" ht="17.149999999999999" customHeight="1" x14ac:dyDescent="0.3">
      <c r="B8" s="157" t="s">
        <v>556</v>
      </c>
      <c r="C8" s="181"/>
      <c r="D8" s="181"/>
      <c r="E8" s="181"/>
      <c r="F8" s="181"/>
    </row>
    <row r="9" spans="2:6" ht="17.149999999999999" customHeight="1" x14ac:dyDescent="0.3">
      <c r="B9" s="157" t="s">
        <v>557</v>
      </c>
      <c r="C9" s="181"/>
      <c r="D9" s="181"/>
      <c r="E9" s="181"/>
      <c r="F9" s="181"/>
    </row>
    <row r="10" spans="2:6" ht="17.149999999999999" customHeight="1" x14ac:dyDescent="0.3">
      <c r="B10" s="157" t="s">
        <v>558</v>
      </c>
      <c r="C10" s="181"/>
      <c r="D10" s="181"/>
      <c r="E10" s="181"/>
      <c r="F10" s="181"/>
    </row>
    <row r="11" spans="2:6" ht="17.149999999999999" customHeight="1" x14ac:dyDescent="0.3">
      <c r="B11" s="157" t="s">
        <v>559</v>
      </c>
      <c r="C11" s="181"/>
      <c r="D11" s="181"/>
      <c r="E11" s="181"/>
      <c r="F11" s="181"/>
    </row>
    <row r="12" spans="2:6" ht="17.149999999999999" customHeight="1" x14ac:dyDescent="0.3">
      <c r="B12" s="157" t="s">
        <v>560</v>
      </c>
      <c r="C12" s="181"/>
      <c r="D12" s="181"/>
      <c r="E12" s="181"/>
      <c r="F12" s="181"/>
    </row>
    <row r="13" spans="2:6" ht="17.149999999999999" customHeight="1" x14ac:dyDescent="0.3">
      <c r="B13" s="157" t="s">
        <v>561</v>
      </c>
      <c r="C13" s="181"/>
      <c r="D13" s="181"/>
      <c r="E13" s="181"/>
      <c r="F13" s="181"/>
    </row>
    <row r="14" spans="2:6" ht="17.149999999999999" customHeight="1" x14ac:dyDescent="0.3">
      <c r="B14" s="157" t="s">
        <v>562</v>
      </c>
      <c r="C14" s="181"/>
      <c r="D14" s="181"/>
      <c r="E14" s="181"/>
      <c r="F14" s="181"/>
    </row>
    <row r="15" spans="2:6" ht="17.149999999999999" customHeight="1" x14ac:dyDescent="0.3">
      <c r="B15" s="157" t="s">
        <v>563</v>
      </c>
      <c r="C15" s="181"/>
      <c r="D15" s="181"/>
      <c r="E15" s="181"/>
      <c r="F15" s="181"/>
    </row>
    <row r="16" spans="2:6" ht="17.149999999999999" customHeight="1" x14ac:dyDescent="0.3">
      <c r="B16" s="157" t="s">
        <v>564</v>
      </c>
      <c r="C16" s="181"/>
      <c r="D16" s="181"/>
      <c r="E16" s="181"/>
      <c r="F16" s="181"/>
    </row>
    <row r="17" spans="2:6" ht="17.149999999999999" customHeight="1" x14ac:dyDescent="0.3">
      <c r="B17" s="157" t="s">
        <v>565</v>
      </c>
      <c r="C17" s="181"/>
      <c r="D17" s="181"/>
      <c r="E17" s="181"/>
      <c r="F17" s="181"/>
    </row>
    <row r="18" spans="2:6" ht="17.149999999999999" customHeight="1" x14ac:dyDescent="0.3">
      <c r="B18" s="157" t="s">
        <v>566</v>
      </c>
      <c r="C18" s="181"/>
      <c r="D18" s="181"/>
      <c r="E18" s="181"/>
      <c r="F18" s="181"/>
    </row>
    <row r="19" spans="2:6" ht="17.149999999999999" customHeight="1" x14ac:dyDescent="0.3">
      <c r="B19" s="179" t="s">
        <v>567</v>
      </c>
      <c r="C19" s="180">
        <f>SUM($C$6:$C$18)</f>
        <v>0</v>
      </c>
      <c r="D19" s="180">
        <f>SUM($D$6:$D$18)</f>
        <v>0</v>
      </c>
      <c r="E19" s="180">
        <f>SUM($E$6:$E$18)</f>
        <v>0</v>
      </c>
      <c r="F19" s="180">
        <f>SUM($F$6:$F$18)</f>
        <v>0</v>
      </c>
    </row>
    <row r="20" spans="2:6" ht="17.149999999999999" customHeight="1" x14ac:dyDescent="0.3">
      <c r="B20" s="182" t="s">
        <v>568</v>
      </c>
      <c r="C20" s="183"/>
      <c r="D20" s="183"/>
      <c r="E20" s="183"/>
      <c r="F20" s="183"/>
    </row>
    <row r="21" spans="2:6" ht="17.149999999999999" customHeight="1" x14ac:dyDescent="0.3">
      <c r="B21" s="157" t="s">
        <v>569</v>
      </c>
      <c r="C21" s="181"/>
      <c r="D21" s="181"/>
      <c r="E21" s="181"/>
      <c r="F21" s="181"/>
    </row>
    <row r="22" spans="2:6" ht="17.149999999999999" customHeight="1" x14ac:dyDescent="0.3">
      <c r="B22" s="157" t="s">
        <v>570</v>
      </c>
      <c r="C22" s="181"/>
      <c r="D22" s="181"/>
      <c r="E22" s="181"/>
      <c r="F22" s="181"/>
    </row>
    <row r="23" spans="2:6" ht="17.149999999999999" customHeight="1" x14ac:dyDescent="0.3">
      <c r="B23" s="157" t="s">
        <v>571</v>
      </c>
      <c r="C23" s="181"/>
      <c r="D23" s="181"/>
      <c r="E23" s="181"/>
      <c r="F23" s="181"/>
    </row>
    <row r="24" spans="2:6" ht="17.149999999999999" customHeight="1" x14ac:dyDescent="0.3">
      <c r="B24" s="157" t="s">
        <v>572</v>
      </c>
      <c r="C24" s="181"/>
      <c r="D24" s="181"/>
      <c r="E24" s="181"/>
      <c r="F24" s="181"/>
    </row>
    <row r="25" spans="2:6" ht="17.149999999999999" customHeight="1" x14ac:dyDescent="0.3">
      <c r="B25" s="157" t="s">
        <v>573</v>
      </c>
      <c r="C25" s="181"/>
      <c r="D25" s="181"/>
      <c r="E25" s="181"/>
      <c r="F25" s="181"/>
    </row>
    <row r="26" spans="2:6" ht="17.149999999999999" customHeight="1" x14ac:dyDescent="0.3">
      <c r="B26" s="157" t="s">
        <v>574</v>
      </c>
      <c r="C26" s="181"/>
      <c r="D26" s="181"/>
      <c r="E26" s="181"/>
      <c r="F26" s="181"/>
    </row>
    <row r="27" spans="2:6" ht="17.149999999999999" customHeight="1" x14ac:dyDescent="0.3">
      <c r="B27" s="157" t="s">
        <v>575</v>
      </c>
      <c r="C27" s="181"/>
      <c r="D27" s="181"/>
      <c r="E27" s="181"/>
      <c r="F27" s="181"/>
    </row>
    <row r="28" spans="2:6" ht="17.149999999999999" customHeight="1" x14ac:dyDescent="0.3">
      <c r="B28" s="157" t="s">
        <v>576</v>
      </c>
      <c r="C28" s="181"/>
      <c r="D28" s="181"/>
      <c r="E28" s="181"/>
      <c r="F28" s="181"/>
    </row>
    <row r="29" spans="2:6" ht="17.149999999999999" customHeight="1" x14ac:dyDescent="0.3">
      <c r="B29" s="157" t="s">
        <v>577</v>
      </c>
      <c r="C29" s="181"/>
      <c r="D29" s="181"/>
      <c r="E29" s="181"/>
      <c r="F29" s="181"/>
    </row>
    <row r="30" spans="2:6" ht="19" customHeight="1" x14ac:dyDescent="0.3">
      <c r="B30" s="157" t="s">
        <v>578</v>
      </c>
      <c r="C30" s="181"/>
      <c r="D30" s="181"/>
      <c r="E30" s="181"/>
      <c r="F30" s="181"/>
    </row>
    <row r="31" spans="2:6" ht="17.149999999999999" customHeight="1" x14ac:dyDescent="0.3">
      <c r="B31" s="157" t="s">
        <v>579</v>
      </c>
      <c r="C31" s="181"/>
      <c r="D31" s="181"/>
      <c r="E31" s="181"/>
      <c r="F31" s="181"/>
    </row>
    <row r="32" spans="2:6" ht="17.149999999999999" customHeight="1" x14ac:dyDescent="0.3">
      <c r="B32" s="157" t="s">
        <v>580</v>
      </c>
      <c r="C32" s="181"/>
      <c r="D32" s="181"/>
      <c r="E32" s="181"/>
      <c r="F32" s="181"/>
    </row>
    <row r="33" spans="2:24" ht="17.149999999999999" customHeight="1" x14ac:dyDescent="0.3">
      <c r="B33" s="157" t="s">
        <v>581</v>
      </c>
      <c r="C33" s="181"/>
      <c r="D33" s="181"/>
      <c r="E33" s="181"/>
      <c r="F33" s="181"/>
    </row>
    <row r="34" spans="2:24" ht="17.149999999999999" customHeight="1" x14ac:dyDescent="0.3">
      <c r="B34" s="157" t="s">
        <v>582</v>
      </c>
      <c r="C34" s="181"/>
      <c r="D34" s="181"/>
      <c r="E34" s="181"/>
      <c r="F34" s="181"/>
    </row>
    <row r="35" spans="2:24" ht="17.149999999999999" customHeight="1" x14ac:dyDescent="0.3">
      <c r="B35" s="157" t="s">
        <v>583</v>
      </c>
      <c r="C35" s="181"/>
      <c r="D35" s="181"/>
      <c r="E35" s="181"/>
      <c r="F35" s="181"/>
    </row>
    <row r="36" spans="2:24" ht="17.149999999999999" customHeight="1" x14ac:dyDescent="0.3">
      <c r="B36" s="157" t="s">
        <v>584</v>
      </c>
      <c r="C36" s="181"/>
      <c r="D36" s="181"/>
      <c r="E36" s="181"/>
      <c r="F36" s="181"/>
    </row>
    <row r="37" spans="2:24" ht="17.149999999999999" customHeight="1" x14ac:dyDescent="0.3">
      <c r="B37" s="157" t="s">
        <v>585</v>
      </c>
      <c r="C37" s="181"/>
      <c r="D37" s="181"/>
      <c r="E37" s="181"/>
      <c r="F37" s="181"/>
    </row>
    <row r="38" spans="2:24" ht="17.149999999999999" customHeight="1" x14ac:dyDescent="0.3">
      <c r="B38" s="157" t="s">
        <v>586</v>
      </c>
      <c r="C38" s="181"/>
      <c r="D38" s="181"/>
      <c r="E38" s="181"/>
      <c r="F38" s="181"/>
      <c r="X38" s="152" t="s">
        <v>587</v>
      </c>
    </row>
    <row r="39" spans="2:24" ht="17.149999999999999" customHeight="1" x14ac:dyDescent="0.3">
      <c r="B39" s="179" t="s">
        <v>588</v>
      </c>
      <c r="C39" s="180">
        <f>SUM($C$21:$C$38)</f>
        <v>0</v>
      </c>
      <c r="D39" s="180">
        <f>SUM($D$21:$D$38)</f>
        <v>0</v>
      </c>
      <c r="E39" s="180">
        <f>SUM($E$21:$E$38)</f>
        <v>0</v>
      </c>
      <c r="F39" s="180">
        <f>SUM($F$21:$F$38)</f>
        <v>0</v>
      </c>
    </row>
    <row r="40" spans="2:24" ht="17.149999999999999" customHeight="1" x14ac:dyDescent="0.3">
      <c r="B40" s="179" t="s">
        <v>589</v>
      </c>
      <c r="C40" s="180">
        <f>$C$19+$C$39</f>
        <v>0</v>
      </c>
      <c r="D40" s="180">
        <f>$D$19+$D$39</f>
        <v>0</v>
      </c>
      <c r="E40" s="180">
        <f>$E$19+$E$39</f>
        <v>0</v>
      </c>
      <c r="F40" s="180">
        <f>$F$19+$F$39</f>
        <v>0</v>
      </c>
      <c r="H40" s="184"/>
    </row>
    <row r="41" spans="2:24" ht="17.149999999999999" customHeight="1" x14ac:dyDescent="0.3">
      <c r="B41" s="179" t="s">
        <v>590</v>
      </c>
      <c r="C41" s="185"/>
      <c r="D41" s="180"/>
      <c r="E41" s="180"/>
      <c r="F41" s="186"/>
      <c r="H41" s="184"/>
    </row>
    <row r="42" spans="2:24" ht="17.149999999999999" customHeight="1" x14ac:dyDescent="0.3">
      <c r="B42" s="157" t="s">
        <v>591</v>
      </c>
      <c r="C42" s="181"/>
      <c r="D42" s="181"/>
      <c r="E42" s="181"/>
      <c r="F42" s="181"/>
    </row>
    <row r="43" spans="2:24" ht="17.149999999999999" customHeight="1" x14ac:dyDescent="0.3">
      <c r="B43" s="157" t="s">
        <v>592</v>
      </c>
      <c r="C43" s="181"/>
      <c r="D43" s="181"/>
      <c r="E43" s="181"/>
      <c r="F43" s="181"/>
    </row>
    <row r="44" spans="2:24" ht="18" customHeight="1" x14ac:dyDescent="0.3">
      <c r="B44" s="157" t="s">
        <v>593</v>
      </c>
      <c r="C44" s="181"/>
      <c r="D44" s="181"/>
      <c r="E44" s="181"/>
      <c r="F44" s="181"/>
    </row>
    <row r="45" spans="2:24" ht="18" customHeight="1" x14ac:dyDescent="0.3">
      <c r="B45" s="157" t="s">
        <v>594</v>
      </c>
      <c r="C45" s="181"/>
      <c r="D45" s="181"/>
      <c r="E45" s="181"/>
      <c r="F45" s="181"/>
    </row>
    <row r="46" spans="2:24" ht="18" customHeight="1" x14ac:dyDescent="0.3">
      <c r="B46" s="157" t="s">
        <v>595</v>
      </c>
      <c r="C46" s="181"/>
      <c r="D46" s="181"/>
      <c r="E46" s="181"/>
      <c r="F46" s="181"/>
    </row>
    <row r="47" spans="2:24" ht="18.649999999999999" customHeight="1" x14ac:dyDescent="0.3">
      <c r="B47" s="157" t="s">
        <v>596</v>
      </c>
      <c r="C47" s="181"/>
      <c r="D47" s="181"/>
      <c r="E47" s="181"/>
      <c r="F47" s="181"/>
      <c r="Q47" s="188"/>
    </row>
    <row r="48" spans="2:24" ht="18.649999999999999" customHeight="1" x14ac:dyDescent="0.3">
      <c r="B48" s="157" t="s">
        <v>597</v>
      </c>
      <c r="C48" s="181"/>
      <c r="D48" s="181"/>
      <c r="E48" s="181"/>
      <c r="F48" s="181"/>
    </row>
    <row r="49" spans="2:6" ht="18.649999999999999" customHeight="1" x14ac:dyDescent="0.3">
      <c r="B49" s="157" t="s">
        <v>598</v>
      </c>
      <c r="C49" s="181"/>
      <c r="D49" s="181"/>
      <c r="E49" s="181"/>
      <c r="F49" s="181"/>
    </row>
    <row r="50" spans="2:6" ht="18.649999999999999" customHeight="1" x14ac:dyDescent="0.3">
      <c r="B50" s="157" t="s">
        <v>599</v>
      </c>
      <c r="C50" s="181"/>
      <c r="D50" s="181"/>
      <c r="E50" s="181"/>
      <c r="F50" s="181"/>
    </row>
    <row r="51" spans="2:6" ht="18.649999999999999" customHeight="1" x14ac:dyDescent="0.3">
      <c r="B51" s="157" t="s">
        <v>600</v>
      </c>
      <c r="C51" s="181"/>
      <c r="D51" s="181"/>
      <c r="E51" s="181"/>
      <c r="F51" s="181"/>
    </row>
    <row r="52" spans="2:6" ht="18.649999999999999" customHeight="1" x14ac:dyDescent="0.3">
      <c r="B52" s="157" t="s">
        <v>601</v>
      </c>
      <c r="C52" s="181"/>
      <c r="D52" s="181"/>
      <c r="E52" s="181"/>
      <c r="F52" s="181"/>
    </row>
    <row r="53" spans="2:6" x14ac:dyDescent="0.3">
      <c r="B53" s="157" t="s">
        <v>602</v>
      </c>
      <c r="C53" s="181"/>
      <c r="D53" s="181"/>
      <c r="E53" s="181"/>
      <c r="F53" s="181"/>
    </row>
    <row r="54" spans="2:6" x14ac:dyDescent="0.3">
      <c r="B54" s="157" t="s">
        <v>603</v>
      </c>
      <c r="C54" s="181"/>
      <c r="D54" s="181"/>
      <c r="E54" s="181"/>
      <c r="F54" s="181"/>
    </row>
    <row r="55" spans="2:6" x14ac:dyDescent="0.3">
      <c r="B55" s="179" t="s">
        <v>604</v>
      </c>
      <c r="C55" s="180">
        <f>SUM(C42:C54)</f>
        <v>0</v>
      </c>
      <c r="D55" s="180">
        <f t="shared" ref="D55:F55" si="0">SUM(D42:D54)</f>
        <v>0</v>
      </c>
      <c r="E55" s="180">
        <f t="shared" si="0"/>
        <v>0</v>
      </c>
      <c r="F55" s="180">
        <f t="shared" si="0"/>
        <v>0</v>
      </c>
    </row>
    <row r="56" spans="2:6" x14ac:dyDescent="0.3">
      <c r="B56" s="179" t="s">
        <v>605</v>
      </c>
      <c r="C56" s="180"/>
      <c r="D56" s="180"/>
      <c r="E56" s="180"/>
      <c r="F56" s="186"/>
    </row>
    <row r="57" spans="2:6" x14ac:dyDescent="0.3">
      <c r="B57" s="157" t="s">
        <v>606</v>
      </c>
      <c r="C57" s="181"/>
      <c r="D57" s="181"/>
      <c r="E57" s="181"/>
      <c r="F57" s="181"/>
    </row>
    <row r="58" spans="2:6" x14ac:dyDescent="0.3">
      <c r="B58" s="157" t="s">
        <v>607</v>
      </c>
      <c r="C58" s="181"/>
      <c r="D58" s="181"/>
      <c r="E58" s="181"/>
      <c r="F58" s="181"/>
    </row>
    <row r="59" spans="2:6" x14ac:dyDescent="0.3">
      <c r="B59" s="157" t="s">
        <v>608</v>
      </c>
      <c r="C59" s="181"/>
      <c r="D59" s="181"/>
      <c r="E59" s="181"/>
      <c r="F59" s="181"/>
    </row>
    <row r="60" spans="2:6" x14ac:dyDescent="0.3">
      <c r="B60" s="157" t="s">
        <v>609</v>
      </c>
      <c r="C60" s="181"/>
      <c r="D60" s="181"/>
      <c r="E60" s="181"/>
      <c r="F60" s="181"/>
    </row>
    <row r="61" spans="2:6" x14ac:dyDescent="0.3">
      <c r="B61" s="157" t="s">
        <v>610</v>
      </c>
      <c r="C61" s="181"/>
      <c r="D61" s="181"/>
      <c r="E61" s="181"/>
      <c r="F61" s="181"/>
    </row>
    <row r="62" spans="2:6" x14ac:dyDescent="0.3">
      <c r="B62" s="157" t="s">
        <v>611</v>
      </c>
      <c r="C62" s="181"/>
      <c r="D62" s="181"/>
      <c r="E62" s="181"/>
      <c r="F62" s="181"/>
    </row>
    <row r="63" spans="2:6" x14ac:dyDescent="0.3">
      <c r="B63" s="157" t="s">
        <v>612</v>
      </c>
      <c r="C63" s="181"/>
      <c r="D63" s="181"/>
      <c r="E63" s="181"/>
      <c r="F63" s="181"/>
    </row>
    <row r="64" spans="2:6" x14ac:dyDescent="0.3">
      <c r="B64" s="187" t="s">
        <v>613</v>
      </c>
      <c r="C64" s="181"/>
      <c r="D64" s="181"/>
      <c r="E64" s="181"/>
      <c r="F64" s="181"/>
    </row>
    <row r="65" spans="2:6" x14ac:dyDescent="0.3">
      <c r="B65" s="157" t="s">
        <v>614</v>
      </c>
      <c r="C65" s="181"/>
      <c r="D65" s="181"/>
      <c r="E65" s="181"/>
      <c r="F65" s="181"/>
    </row>
    <row r="66" spans="2:6" x14ac:dyDescent="0.3">
      <c r="B66" s="157" t="s">
        <v>615</v>
      </c>
      <c r="C66" s="181"/>
      <c r="D66" s="181"/>
      <c r="E66" s="181"/>
      <c r="F66" s="181"/>
    </row>
    <row r="67" spans="2:6" x14ac:dyDescent="0.3">
      <c r="B67" s="179" t="s">
        <v>616</v>
      </c>
      <c r="C67" s="180">
        <f>SUM(C57:C66)</f>
        <v>0</v>
      </c>
      <c r="D67" s="180">
        <f>SUM(D57:D66)</f>
        <v>0</v>
      </c>
      <c r="E67" s="180">
        <f>SUM(E57:E66)</f>
        <v>0</v>
      </c>
      <c r="F67" s="180">
        <f>SUM(F57:F66)</f>
        <v>0</v>
      </c>
    </row>
    <row r="68" spans="2:6" x14ac:dyDescent="0.3">
      <c r="B68" s="179" t="s">
        <v>617</v>
      </c>
      <c r="C68" s="180">
        <f>C55+C67</f>
        <v>0</v>
      </c>
      <c r="D68" s="180">
        <f>D55+D67</f>
        <v>0</v>
      </c>
      <c r="E68" s="180">
        <f>E55+E67</f>
        <v>0</v>
      </c>
      <c r="F68" s="180">
        <f>F55+F67</f>
        <v>0</v>
      </c>
    </row>
    <row r="69" spans="2:6" x14ac:dyDescent="0.3">
      <c r="B69" s="157" t="s">
        <v>618</v>
      </c>
      <c r="C69" s="189"/>
      <c r="D69" s="189"/>
      <c r="E69" s="189"/>
      <c r="F69" s="190"/>
    </row>
    <row r="70" spans="2:6" x14ac:dyDescent="0.3">
      <c r="B70" s="157" t="s">
        <v>619</v>
      </c>
      <c r="C70" s="181"/>
      <c r="D70" s="181"/>
      <c r="E70" s="181"/>
      <c r="F70" s="181"/>
    </row>
    <row r="71" spans="2:6" x14ac:dyDescent="0.3">
      <c r="B71" s="157" t="s">
        <v>620</v>
      </c>
      <c r="C71" s="181"/>
      <c r="D71" s="181"/>
      <c r="E71" s="181"/>
      <c r="F71" s="181"/>
    </row>
    <row r="72" spans="2:6" x14ac:dyDescent="0.3">
      <c r="B72" s="157" t="s">
        <v>621</v>
      </c>
      <c r="C72" s="181"/>
      <c r="D72" s="181"/>
      <c r="E72" s="181"/>
      <c r="F72" s="181"/>
    </row>
    <row r="73" spans="2:6" x14ac:dyDescent="0.3">
      <c r="B73" s="157" t="s">
        <v>609</v>
      </c>
      <c r="C73" s="181"/>
      <c r="D73" s="181"/>
      <c r="E73" s="181"/>
      <c r="F73" s="181"/>
    </row>
    <row r="74" spans="2:6" x14ac:dyDescent="0.3">
      <c r="B74" s="157" t="s">
        <v>622</v>
      </c>
      <c r="C74" s="181"/>
      <c r="D74" s="181"/>
      <c r="E74" s="181"/>
      <c r="F74" s="181"/>
    </row>
    <row r="75" spans="2:6" x14ac:dyDescent="0.3">
      <c r="B75" s="157" t="s">
        <v>623</v>
      </c>
      <c r="C75" s="181"/>
      <c r="D75" s="181"/>
      <c r="E75" s="181"/>
      <c r="F75" s="181"/>
    </row>
    <row r="76" spans="2:6" x14ac:dyDescent="0.3">
      <c r="B76" s="157" t="s">
        <v>624</v>
      </c>
      <c r="C76" s="181"/>
      <c r="D76" s="181"/>
      <c r="E76" s="181"/>
      <c r="F76" s="181"/>
    </row>
    <row r="77" spans="2:6" x14ac:dyDescent="0.3">
      <c r="B77" s="157" t="s">
        <v>625</v>
      </c>
      <c r="C77" s="181"/>
      <c r="D77" s="181"/>
      <c r="E77" s="181"/>
      <c r="F77" s="181"/>
    </row>
    <row r="78" spans="2:6" x14ac:dyDescent="0.3">
      <c r="B78" s="157" t="s">
        <v>626</v>
      </c>
      <c r="C78" s="181"/>
      <c r="D78" s="181"/>
      <c r="E78" s="181"/>
      <c r="F78" s="181"/>
    </row>
    <row r="79" spans="2:6" x14ac:dyDescent="0.3">
      <c r="B79" s="157" t="s">
        <v>627</v>
      </c>
      <c r="C79" s="181"/>
      <c r="D79" s="181"/>
      <c r="E79" s="181"/>
      <c r="F79" s="181"/>
    </row>
    <row r="80" spans="2:6" x14ac:dyDescent="0.3">
      <c r="B80" s="191" t="s">
        <v>628</v>
      </c>
      <c r="C80" s="192">
        <f>C70+C71+C74-C75+C76+C77+C78+C79</f>
        <v>0</v>
      </c>
      <c r="D80" s="192">
        <f>D70+D71+D74-D75+D76+D77+D78+D79</f>
        <v>0</v>
      </c>
      <c r="E80" s="192">
        <f>E70+E71+E74-E75+E76+E77+E78+E79</f>
        <v>0</v>
      </c>
      <c r="F80" s="192">
        <f>F70+F71+F74-F75+F76+F77+F78+F79</f>
        <v>0</v>
      </c>
    </row>
    <row r="81" spans="2:6" x14ac:dyDescent="0.3">
      <c r="B81" s="193" t="s">
        <v>629</v>
      </c>
      <c r="C81" s="181"/>
      <c r="D81" s="181"/>
      <c r="E81" s="181"/>
      <c r="F81" s="181"/>
    </row>
    <row r="82" spans="2:6" x14ac:dyDescent="0.3">
      <c r="B82" s="179" t="s">
        <v>630</v>
      </c>
      <c r="C82" s="180">
        <f>C80+C81</f>
        <v>0</v>
      </c>
      <c r="D82" s="180">
        <f>D80+D81</f>
        <v>0</v>
      </c>
      <c r="E82" s="180">
        <f>E80+E81</f>
        <v>0</v>
      </c>
      <c r="F82" s="180">
        <f>F80+F81</f>
        <v>0</v>
      </c>
    </row>
    <row r="83" spans="2:6" x14ac:dyDescent="0.3">
      <c r="B83" s="178" t="s">
        <v>631</v>
      </c>
      <c r="C83" s="180">
        <f>C68+C82</f>
        <v>0</v>
      </c>
      <c r="D83" s="180">
        <f>D68+D82</f>
        <v>0</v>
      </c>
      <c r="E83" s="180">
        <f>E68+E82</f>
        <v>0</v>
      </c>
      <c r="F83" s="180">
        <f>F68+F82</f>
        <v>0</v>
      </c>
    </row>
    <row r="84" spans="2:6" x14ac:dyDescent="0.3">
      <c r="B84" s="194" t="s">
        <v>632</v>
      </c>
      <c r="C84" s="195" t="str">
        <f>IF(C85&lt;1,"正确","错误")</f>
        <v>正确</v>
      </c>
      <c r="D84" s="195" t="str">
        <f>IF(D85=0,"正确","错误")</f>
        <v>正确</v>
      </c>
      <c r="E84" s="195" t="str">
        <f>IF(E85=0,"正确","错误")</f>
        <v>正确</v>
      </c>
      <c r="F84" s="195" t="str">
        <f>IF(F85=0,"正确","错误")</f>
        <v>正确</v>
      </c>
    </row>
    <row r="85" spans="2:6" ht="16.5" hidden="1" x14ac:dyDescent="0.3">
      <c r="B85" s="196" t="s">
        <v>633</v>
      </c>
      <c r="C85" s="197">
        <f>C83-C40</f>
        <v>0</v>
      </c>
      <c r="D85" s="197">
        <f t="shared" ref="D85:F85" si="1">D83-D40</f>
        <v>0</v>
      </c>
      <c r="E85" s="197">
        <f t="shared" si="1"/>
        <v>0</v>
      </c>
      <c r="F85" s="197">
        <f t="shared" si="1"/>
        <v>0</v>
      </c>
    </row>
    <row r="87" spans="2:6" ht="91" customHeight="1" x14ac:dyDescent="0.3">
      <c r="B87" s="450" t="s">
        <v>634</v>
      </c>
      <c r="C87" s="451"/>
      <c r="D87" s="451"/>
      <c r="E87" s="451"/>
      <c r="F87" s="452"/>
    </row>
  </sheetData>
  <sheetProtection algorithmName="SHA-512" hashValue="tYjeVF7w9/cV4h2f8QIfk/fSpc/QB6ydyKtUl4dBdtaJFlmHcfL7b+Fx3sMOkhxN0qHt4agckd1/Y/U0TSN0DA==" saltValue="ezmS1NJARNPL1YMeClun7w==" spinCount="100000" sheet="1" objects="1" scenarios="1"/>
  <protectedRanges>
    <protectedRange sqref="C70:F79 C81:F81 C6:F18 C42:F54 C57:F66 C21:F38" name="资产负债表填表区域" securityDescriptor=""/>
  </protectedRanges>
  <mergeCells count="8">
    <mergeCell ref="B1:F1"/>
    <mergeCell ref="B2:F2"/>
    <mergeCell ref="B87:F87"/>
    <mergeCell ref="B3:B4"/>
    <mergeCell ref="C3:C4"/>
    <mergeCell ref="D3:D4"/>
    <mergeCell ref="E3:E4"/>
    <mergeCell ref="F3:F4"/>
  </mergeCells>
  <phoneticPr fontId="51" type="noConversion"/>
  <dataValidations count="2">
    <dataValidation type="decimal" allowBlank="1" showInputMessage="1" showErrorMessage="1" sqref="C5:F5 C84:F84 C19:F20 C39:F40">
      <formula1>-10000000000000</formula1>
      <formula2>10000000000000</formula2>
    </dataValidation>
    <dataValidation type="decimal" allowBlank="1" showInputMessage="1" showErrorMessage="1" sqref="C81:F81 C6:F18 C21:F38 C70:F79 C42:F54 C57:F66">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K64"/>
  <sheetViews>
    <sheetView showGridLines="0" workbookViewId="0">
      <pane ySplit="4" topLeftCell="A50" activePane="bottomLeft" state="frozen"/>
      <selection pane="bottomLeft" activeCell="F56" sqref="F56"/>
    </sheetView>
  </sheetViews>
  <sheetFormatPr defaultColWidth="8.25" defaultRowHeight="14" x14ac:dyDescent="0.3"/>
  <cols>
    <col min="1" max="1" width="2.1640625" style="152" customWidth="1"/>
    <col min="2" max="2" width="46.83203125" style="152" customWidth="1"/>
    <col min="3" max="3" width="19.75" style="153" customWidth="1"/>
    <col min="4" max="4" width="19.33203125" style="154" customWidth="1"/>
    <col min="5" max="5" width="20" style="152" customWidth="1"/>
    <col min="6" max="6" width="17.5" style="152" customWidth="1"/>
    <col min="7" max="16384" width="8.25" style="152"/>
  </cols>
  <sheetData>
    <row r="1" spans="2:6" ht="28.5" customHeight="1" x14ac:dyDescent="0.3">
      <c r="B1" s="448" t="s">
        <v>635</v>
      </c>
      <c r="C1" s="448"/>
      <c r="D1" s="448"/>
      <c r="E1" s="448"/>
      <c r="F1" s="448"/>
    </row>
    <row r="2" spans="2:6" ht="13.5" customHeight="1" x14ac:dyDescent="0.3">
      <c r="B2" s="455" t="s">
        <v>636</v>
      </c>
      <c r="C2" s="455"/>
      <c r="D2" s="455"/>
      <c r="E2" s="455"/>
      <c r="F2" s="455"/>
    </row>
    <row r="3" spans="2:6" ht="13.5" customHeight="1" x14ac:dyDescent="0.3">
      <c r="B3" s="456" t="s">
        <v>637</v>
      </c>
      <c r="C3" s="457" t="str">
        <f ca="1">YEAR(TODAY())-3&amp;"年度"</f>
        <v>2019年度</v>
      </c>
      <c r="D3" s="457" t="str">
        <f ca="1">YEAR(TODAY())-2&amp;"年度"</f>
        <v>2020年度</v>
      </c>
      <c r="E3" s="457" t="str">
        <f ca="1">YEAR(TODAY())-1&amp;"年度"</f>
        <v>2021年度</v>
      </c>
      <c r="F3" s="458" t="str">
        <f>TEXT(基本信息!C3,"yyyy年m月")</f>
        <v>2022年9月</v>
      </c>
    </row>
    <row r="4" spans="2:6" ht="13.5" customHeight="1" x14ac:dyDescent="0.3">
      <c r="B4" s="456"/>
      <c r="C4" s="457"/>
      <c r="D4" s="457"/>
      <c r="E4" s="457"/>
      <c r="F4" s="459"/>
    </row>
    <row r="5" spans="2:6" ht="20.149999999999999" customHeight="1" x14ac:dyDescent="0.3">
      <c r="B5" s="155" t="s">
        <v>638</v>
      </c>
      <c r="C5" s="129"/>
      <c r="D5" s="129"/>
      <c r="E5" s="129"/>
      <c r="F5" s="156"/>
    </row>
    <row r="6" spans="2:6" ht="20.149999999999999" customHeight="1" x14ac:dyDescent="0.3">
      <c r="B6" s="157" t="s">
        <v>639</v>
      </c>
      <c r="C6" s="129"/>
      <c r="D6" s="129"/>
      <c r="E6" s="129"/>
      <c r="F6" s="156"/>
    </row>
    <row r="7" spans="2:6" ht="20.149999999999999" customHeight="1" x14ac:dyDescent="0.3">
      <c r="B7" s="157" t="s">
        <v>640</v>
      </c>
      <c r="C7" s="129"/>
      <c r="D7" s="129"/>
      <c r="E7" s="129"/>
      <c r="F7" s="156"/>
    </row>
    <row r="8" spans="2:6" ht="20.149999999999999" customHeight="1" x14ac:dyDescent="0.3">
      <c r="B8" s="157" t="s">
        <v>641</v>
      </c>
      <c r="C8" s="129"/>
      <c r="D8" s="129"/>
      <c r="E8" s="129"/>
      <c r="F8" s="156"/>
    </row>
    <row r="9" spans="2:6" ht="20.149999999999999" customHeight="1" x14ac:dyDescent="0.3">
      <c r="B9" s="155" t="s">
        <v>642</v>
      </c>
      <c r="C9" s="129"/>
      <c r="D9" s="129"/>
      <c r="E9" s="129"/>
      <c r="F9" s="156"/>
    </row>
    <row r="10" spans="2:6" ht="20.149999999999999" customHeight="1" x14ac:dyDescent="0.3">
      <c r="B10" s="155" t="s">
        <v>643</v>
      </c>
      <c r="C10" s="129"/>
      <c r="D10" s="129"/>
      <c r="E10" s="129"/>
      <c r="F10" s="156"/>
    </row>
    <row r="11" spans="2:6" ht="20.149999999999999" customHeight="1" x14ac:dyDescent="0.3">
      <c r="B11" s="155" t="s">
        <v>644</v>
      </c>
      <c r="C11" s="129"/>
      <c r="D11" s="129"/>
      <c r="E11" s="129"/>
      <c r="F11" s="156"/>
    </row>
    <row r="12" spans="2:6" ht="20.149999999999999" customHeight="1" x14ac:dyDescent="0.3">
      <c r="B12" s="155" t="s">
        <v>645</v>
      </c>
      <c r="C12" s="129"/>
      <c r="D12" s="129"/>
      <c r="E12" s="129"/>
      <c r="F12" s="156"/>
    </row>
    <row r="13" spans="2:6" ht="20.149999999999999" customHeight="1" x14ac:dyDescent="0.3">
      <c r="B13" s="155" t="s">
        <v>646</v>
      </c>
      <c r="C13" s="129"/>
      <c r="D13" s="129"/>
      <c r="E13" s="129"/>
      <c r="F13" s="156"/>
    </row>
    <row r="14" spans="2:6" ht="20.149999999999999" customHeight="1" x14ac:dyDescent="0.3">
      <c r="B14" s="155" t="s">
        <v>647</v>
      </c>
      <c r="C14" s="129"/>
      <c r="D14" s="129"/>
      <c r="E14" s="129"/>
      <c r="F14" s="156"/>
    </row>
    <row r="15" spans="2:6" ht="20.149999999999999" customHeight="1" x14ac:dyDescent="0.3">
      <c r="B15" s="155" t="s">
        <v>648</v>
      </c>
      <c r="C15" s="129"/>
      <c r="D15" s="129"/>
      <c r="E15" s="129"/>
      <c r="F15" s="156"/>
    </row>
    <row r="16" spans="2:6" ht="20.149999999999999" customHeight="1" x14ac:dyDescent="0.3">
      <c r="B16" s="155" t="s">
        <v>649</v>
      </c>
      <c r="C16" s="129"/>
      <c r="D16" s="129"/>
      <c r="E16" s="129"/>
      <c r="F16" s="156"/>
    </row>
    <row r="17" spans="2:6" ht="25" customHeight="1" x14ac:dyDescent="0.3">
      <c r="B17" s="155" t="s">
        <v>650</v>
      </c>
      <c r="C17" s="129"/>
      <c r="D17" s="129"/>
      <c r="E17" s="129"/>
      <c r="F17" s="156"/>
    </row>
    <row r="18" spans="2:6" ht="20.149999999999999" customHeight="1" x14ac:dyDescent="0.3">
      <c r="B18" s="155" t="s">
        <v>651</v>
      </c>
      <c r="C18" s="129"/>
      <c r="D18" s="129"/>
      <c r="E18" s="129"/>
      <c r="F18" s="156"/>
    </row>
    <row r="19" spans="2:6" ht="20.149999999999999" customHeight="1" x14ac:dyDescent="0.3">
      <c r="B19" s="155" t="s">
        <v>652</v>
      </c>
      <c r="C19" s="129"/>
      <c r="D19" s="129"/>
      <c r="E19" s="129"/>
      <c r="F19" s="156"/>
    </row>
    <row r="20" spans="2:6" ht="20.149999999999999" customHeight="1" x14ac:dyDescent="0.3">
      <c r="B20" s="155" t="s">
        <v>653</v>
      </c>
      <c r="C20" s="129"/>
      <c r="D20" s="129"/>
      <c r="E20" s="129"/>
      <c r="F20" s="156"/>
    </row>
    <row r="21" spans="2:6" ht="20.149999999999999" customHeight="1" x14ac:dyDescent="0.3">
      <c r="B21" s="155" t="s">
        <v>654</v>
      </c>
      <c r="C21" s="129"/>
      <c r="D21" s="129"/>
      <c r="E21" s="129"/>
      <c r="F21" s="156"/>
    </row>
    <row r="22" spans="2:6" ht="25" customHeight="1" x14ac:dyDescent="0.3">
      <c r="B22" s="155" t="s">
        <v>655</v>
      </c>
      <c r="C22" s="129"/>
      <c r="D22" s="129"/>
      <c r="E22" s="129"/>
      <c r="F22" s="156"/>
    </row>
    <row r="23" spans="2:6" ht="20.149999999999999" customHeight="1" x14ac:dyDescent="0.3">
      <c r="B23" s="158" t="s">
        <v>656</v>
      </c>
      <c r="C23" s="159">
        <f>C5-SUM(C6:C11)+SUM(C14:C15,C18:C22)</f>
        <v>0</v>
      </c>
      <c r="D23" s="159">
        <f>D5-SUM(D6:D11)+SUM(D14:D15,D18:D22)</f>
        <v>0</v>
      </c>
      <c r="E23" s="159">
        <f>E5-SUM(E6:E11)+SUM(E14:E15,E18:E22)</f>
        <v>0</v>
      </c>
      <c r="F23" s="159">
        <f>F5-SUM(F6:F11)+SUM(F14:F15,F18:F22)</f>
        <v>0</v>
      </c>
    </row>
    <row r="24" spans="2:6" ht="20.149999999999999" customHeight="1" x14ac:dyDescent="0.3">
      <c r="B24" s="155" t="s">
        <v>657</v>
      </c>
      <c r="C24" s="129"/>
      <c r="D24" s="129"/>
      <c r="E24" s="160"/>
      <c r="F24" s="156"/>
    </row>
    <row r="25" spans="2:6" ht="20.149999999999999" customHeight="1" x14ac:dyDescent="0.3">
      <c r="B25" s="155" t="s">
        <v>658</v>
      </c>
      <c r="C25" s="129"/>
      <c r="D25" s="161"/>
      <c r="E25" s="160"/>
      <c r="F25" s="156"/>
    </row>
    <row r="26" spans="2:6" ht="20.149999999999999" customHeight="1" x14ac:dyDescent="0.3">
      <c r="B26" s="158" t="s">
        <v>659</v>
      </c>
      <c r="C26" s="159">
        <f>C23+C24-C25</f>
        <v>0</v>
      </c>
      <c r="D26" s="159">
        <f>D23+D24-D25</f>
        <v>0</v>
      </c>
      <c r="E26" s="159">
        <f>E23+E24-E25</f>
        <v>0</v>
      </c>
      <c r="F26" s="159">
        <f>F23+F24-F25</f>
        <v>0</v>
      </c>
    </row>
    <row r="27" spans="2:6" ht="20.149999999999999" customHeight="1" x14ac:dyDescent="0.3">
      <c r="B27" s="155" t="s">
        <v>660</v>
      </c>
      <c r="C27" s="129"/>
      <c r="D27" s="129"/>
      <c r="E27" s="129"/>
      <c r="F27" s="156"/>
    </row>
    <row r="28" spans="2:6" ht="20.149999999999999" customHeight="1" x14ac:dyDescent="0.3">
      <c r="B28" s="158" t="s">
        <v>661</v>
      </c>
      <c r="C28" s="159">
        <f>C26-C27</f>
        <v>0</v>
      </c>
      <c r="D28" s="159">
        <f>D26-D27</f>
        <v>0</v>
      </c>
      <c r="E28" s="159">
        <f>E26-E27</f>
        <v>0</v>
      </c>
      <c r="F28" s="159">
        <f>F26-F27</f>
        <v>0</v>
      </c>
    </row>
    <row r="29" spans="2:6" ht="20.149999999999999" customHeight="1" x14ac:dyDescent="0.3">
      <c r="B29" s="162" t="s">
        <v>662</v>
      </c>
      <c r="C29" s="159"/>
      <c r="D29" s="159"/>
      <c r="E29" s="159"/>
      <c r="F29" s="163"/>
    </row>
    <row r="30" spans="2:6" ht="20.149999999999999" customHeight="1" x14ac:dyDescent="0.3">
      <c r="B30" s="155" t="s">
        <v>663</v>
      </c>
      <c r="C30" s="129"/>
      <c r="D30" s="129"/>
      <c r="E30" s="129"/>
      <c r="F30" s="156"/>
    </row>
    <row r="31" spans="2:6" ht="20.149999999999999" customHeight="1" x14ac:dyDescent="0.3">
      <c r="B31" s="155" t="s">
        <v>664</v>
      </c>
      <c r="C31" s="129"/>
      <c r="D31" s="129"/>
      <c r="E31" s="129"/>
      <c r="F31" s="156"/>
    </row>
    <row r="32" spans="2:6" ht="20.149999999999999" customHeight="1" x14ac:dyDescent="0.3">
      <c r="B32" s="162" t="s">
        <v>665</v>
      </c>
      <c r="C32" s="159"/>
      <c r="D32" s="159"/>
      <c r="E32" s="159"/>
      <c r="F32" s="163"/>
    </row>
    <row r="33" spans="2:11" ht="20.149999999999999" customHeight="1" x14ac:dyDescent="0.3">
      <c r="B33" s="155" t="s">
        <v>666</v>
      </c>
      <c r="C33" s="164"/>
      <c r="D33" s="164"/>
      <c r="E33" s="164"/>
      <c r="F33" s="156"/>
    </row>
    <row r="34" spans="2:11" ht="20.149999999999999" customHeight="1" x14ac:dyDescent="0.3">
      <c r="B34" s="155" t="s">
        <v>667</v>
      </c>
      <c r="C34" s="164"/>
      <c r="D34" s="164"/>
      <c r="E34" s="164"/>
      <c r="F34" s="156"/>
    </row>
    <row r="35" spans="2:11" s="151" customFormat="1" ht="20.149999999999999" customHeight="1" x14ac:dyDescent="0.3">
      <c r="B35" s="158" t="s">
        <v>668</v>
      </c>
      <c r="C35" s="159">
        <f>C36+C49</f>
        <v>0</v>
      </c>
      <c r="D35" s="159">
        <f>D36+D49</f>
        <v>0</v>
      </c>
      <c r="E35" s="159">
        <f>E36+E49</f>
        <v>0</v>
      </c>
      <c r="F35" s="159">
        <f>F36+F49</f>
        <v>0</v>
      </c>
    </row>
    <row r="36" spans="2:11" s="151" customFormat="1" ht="20.149999999999999" customHeight="1" x14ac:dyDescent="0.3">
      <c r="B36" s="162" t="s">
        <v>669</v>
      </c>
      <c r="C36" s="159">
        <f>C37+C42</f>
        <v>0</v>
      </c>
      <c r="D36" s="159">
        <f>D37+D42</f>
        <v>0</v>
      </c>
      <c r="E36" s="159">
        <f>E37+E42</f>
        <v>0</v>
      </c>
      <c r="F36" s="165"/>
    </row>
    <row r="37" spans="2:11" ht="17.25" customHeight="1" x14ac:dyDescent="0.3">
      <c r="B37" s="162" t="s">
        <v>670</v>
      </c>
      <c r="C37" s="159">
        <f>SUM(C38:C41)</f>
        <v>0</v>
      </c>
      <c r="D37" s="159">
        <f>SUM(D38:D41)</f>
        <v>0</v>
      </c>
      <c r="E37" s="159">
        <f>SUM(E38:E41)</f>
        <v>0</v>
      </c>
      <c r="F37" s="159">
        <f>SUM(F38:F41)</f>
        <v>0</v>
      </c>
    </row>
    <row r="38" spans="2:11" ht="17.25" customHeight="1" x14ac:dyDescent="0.3">
      <c r="B38" s="155" t="s">
        <v>671</v>
      </c>
      <c r="C38" s="129"/>
      <c r="D38" s="129"/>
      <c r="E38" s="129"/>
      <c r="F38" s="166"/>
      <c r="G38" s="167"/>
      <c r="H38" s="167"/>
      <c r="I38" s="176"/>
    </row>
    <row r="39" spans="2:11" ht="17.25" customHeight="1" x14ac:dyDescent="0.3">
      <c r="B39" s="155" t="s">
        <v>672</v>
      </c>
      <c r="C39" s="129"/>
      <c r="D39" s="129"/>
      <c r="E39" s="129"/>
      <c r="F39" s="168"/>
      <c r="G39" s="169"/>
      <c r="H39" s="169"/>
      <c r="I39" s="169"/>
      <c r="K39" s="153"/>
    </row>
    <row r="40" spans="2:11" ht="17.25" customHeight="1" x14ac:dyDescent="0.3">
      <c r="B40" s="155" t="s">
        <v>673</v>
      </c>
      <c r="C40" s="129"/>
      <c r="D40" s="129"/>
      <c r="E40" s="129"/>
      <c r="F40" s="168"/>
      <c r="G40" s="169"/>
      <c r="H40" s="169"/>
      <c r="I40" s="169"/>
      <c r="K40" s="153"/>
    </row>
    <row r="41" spans="2:11" ht="17.25" customHeight="1" x14ac:dyDescent="0.3">
      <c r="B41" s="155" t="s">
        <v>674</v>
      </c>
      <c r="C41" s="129"/>
      <c r="D41" s="129"/>
      <c r="E41" s="129"/>
      <c r="F41" s="168"/>
      <c r="G41" s="169"/>
      <c r="H41" s="169"/>
      <c r="I41" s="169"/>
      <c r="K41" s="153"/>
    </row>
    <row r="42" spans="2:11" ht="17.25" customHeight="1" x14ac:dyDescent="0.3">
      <c r="B42" s="162" t="s">
        <v>675</v>
      </c>
      <c r="C42" s="159">
        <f>SUM(C43:C48)</f>
        <v>0</v>
      </c>
      <c r="D42" s="159">
        <f>SUM(D43:D48)</f>
        <v>0</v>
      </c>
      <c r="E42" s="159">
        <f>SUM(E43:E48)</f>
        <v>0</v>
      </c>
      <c r="F42" s="159">
        <f>SUM(F43:F48)</f>
        <v>0</v>
      </c>
    </row>
    <row r="43" spans="2:11" ht="17.25" customHeight="1" x14ac:dyDescent="0.3">
      <c r="B43" s="155" t="s">
        <v>676</v>
      </c>
      <c r="C43" s="129"/>
      <c r="D43" s="129"/>
      <c r="E43" s="129"/>
      <c r="F43" s="156"/>
    </row>
    <row r="44" spans="2:11" ht="17.25" customHeight="1" x14ac:dyDescent="0.3">
      <c r="B44" s="155" t="s">
        <v>677</v>
      </c>
      <c r="C44" s="129"/>
      <c r="D44" s="129"/>
      <c r="E44" s="129"/>
      <c r="F44" s="156"/>
    </row>
    <row r="45" spans="2:11" ht="17.25" customHeight="1" x14ac:dyDescent="0.3">
      <c r="B45" s="155" t="s">
        <v>678</v>
      </c>
      <c r="C45" s="129"/>
      <c r="D45" s="129"/>
      <c r="E45" s="129"/>
      <c r="F45" s="156"/>
    </row>
    <row r="46" spans="2:11" ht="17.25" customHeight="1" x14ac:dyDescent="0.3">
      <c r="B46" s="155" t="s">
        <v>679</v>
      </c>
      <c r="C46" s="129"/>
      <c r="D46" s="129"/>
      <c r="E46" s="129"/>
      <c r="F46" s="156"/>
    </row>
    <row r="47" spans="2:11" ht="17.25" customHeight="1" x14ac:dyDescent="0.3">
      <c r="B47" s="155" t="s">
        <v>680</v>
      </c>
      <c r="C47" s="129"/>
      <c r="D47" s="129"/>
      <c r="E47" s="129"/>
      <c r="F47" s="156"/>
    </row>
    <row r="48" spans="2:11" ht="17.25" customHeight="1" x14ac:dyDescent="0.3">
      <c r="B48" s="155" t="s">
        <v>681</v>
      </c>
      <c r="C48" s="129"/>
      <c r="D48" s="129"/>
      <c r="E48" s="129"/>
      <c r="F48" s="156"/>
    </row>
    <row r="49" spans="2:6" ht="17.25" customHeight="1" x14ac:dyDescent="0.3">
      <c r="B49" s="155" t="s">
        <v>682</v>
      </c>
      <c r="C49" s="129"/>
      <c r="D49" s="129"/>
      <c r="E49" s="129"/>
      <c r="F49" s="156"/>
    </row>
    <row r="50" spans="2:6" ht="17.25" customHeight="1" x14ac:dyDescent="0.3">
      <c r="B50" s="158" t="s">
        <v>683</v>
      </c>
      <c r="C50" s="159">
        <f>C28+C35</f>
        <v>0</v>
      </c>
      <c r="D50" s="159">
        <f>D28+D35</f>
        <v>0</v>
      </c>
      <c r="E50" s="159">
        <f>E28+E35</f>
        <v>0</v>
      </c>
      <c r="F50" s="159">
        <f>F28+F35</f>
        <v>0</v>
      </c>
    </row>
    <row r="51" spans="2:6" ht="17.25" customHeight="1" x14ac:dyDescent="0.3">
      <c r="B51" s="162" t="s">
        <v>684</v>
      </c>
      <c r="C51" s="159">
        <f>C33+C36</f>
        <v>0</v>
      </c>
      <c r="D51" s="159">
        <f>D33+D36</f>
        <v>0</v>
      </c>
      <c r="E51" s="159">
        <f>E33+E36</f>
        <v>0</v>
      </c>
      <c r="F51" s="159">
        <f>F33+F36</f>
        <v>0</v>
      </c>
    </row>
    <row r="52" spans="2:6" ht="17.25" customHeight="1" x14ac:dyDescent="0.3">
      <c r="B52" s="162" t="s">
        <v>685</v>
      </c>
      <c r="C52" s="159">
        <f>C34+C49</f>
        <v>0</v>
      </c>
      <c r="D52" s="159">
        <f>D34+D49</f>
        <v>0</v>
      </c>
      <c r="E52" s="159">
        <f>E34+E49</f>
        <v>0</v>
      </c>
      <c r="F52" s="159">
        <f>F34+F49</f>
        <v>0</v>
      </c>
    </row>
    <row r="53" spans="2:6" ht="17.25" customHeight="1" x14ac:dyDescent="0.3">
      <c r="B53" s="158" t="s">
        <v>686</v>
      </c>
      <c r="C53" s="159"/>
      <c r="D53" s="159"/>
      <c r="E53" s="159"/>
      <c r="F53" s="163"/>
    </row>
    <row r="54" spans="2:6" ht="17.25" customHeight="1" x14ac:dyDescent="0.3">
      <c r="B54" s="170" t="s">
        <v>687</v>
      </c>
      <c r="C54" s="171"/>
      <c r="D54" s="171"/>
      <c r="E54" s="171"/>
      <c r="F54" s="156"/>
    </row>
    <row r="55" spans="2:6" ht="17.25" customHeight="1" x14ac:dyDescent="0.3">
      <c r="B55" s="170" t="s">
        <v>688</v>
      </c>
      <c r="C55" s="171"/>
      <c r="D55" s="171"/>
      <c r="E55" s="171"/>
      <c r="F55" s="156"/>
    </row>
    <row r="56" spans="2:6" ht="17.25" customHeight="1" x14ac:dyDescent="0.3">
      <c r="B56" s="172" t="s">
        <v>632</v>
      </c>
      <c r="C56" s="173" t="str">
        <f>IF(C57&lt;1,"正确","错误")</f>
        <v>正确</v>
      </c>
      <c r="D56" s="173" t="str">
        <f>IF(D57=0,"正确","错误")</f>
        <v>正确</v>
      </c>
      <c r="E56" s="173" t="str">
        <f>IF(E57=0,"正确","错误")</f>
        <v>正确</v>
      </c>
      <c r="F56" s="173" t="str">
        <f>IF(F57=0,"正确","错误")</f>
        <v>正确</v>
      </c>
    </row>
    <row r="57" spans="2:6" ht="17.25" hidden="1" customHeight="1" x14ac:dyDescent="0.3">
      <c r="B57" s="174" t="s">
        <v>633</v>
      </c>
      <c r="C57" s="175">
        <f>C5-SUM(C6:C11)+SUM(C14:C15,C18:C22)+C24-C25-C27-C28</f>
        <v>0</v>
      </c>
      <c r="D57" s="175">
        <f t="shared" ref="D57:F57" si="0">D5-SUM(D6:D11)+SUM(D14:D15,D18:D22)+D24-D25-D27-D28</f>
        <v>0</v>
      </c>
      <c r="E57" s="175">
        <f t="shared" si="0"/>
        <v>0</v>
      </c>
      <c r="F57" s="175">
        <f t="shared" si="0"/>
        <v>0</v>
      </c>
    </row>
    <row r="59" spans="2:6" x14ac:dyDescent="0.3">
      <c r="C59" s="152"/>
      <c r="D59" s="152"/>
    </row>
    <row r="60" spans="2:6" ht="78" customHeight="1" x14ac:dyDescent="0.3">
      <c r="B60" s="450" t="s">
        <v>689</v>
      </c>
      <c r="C60" s="451"/>
      <c r="D60" s="451"/>
      <c r="E60" s="451"/>
      <c r="F60" s="452"/>
    </row>
    <row r="61" spans="2:6" x14ac:dyDescent="0.3">
      <c r="C61" s="152"/>
      <c r="D61" s="152"/>
    </row>
    <row r="62" spans="2:6" ht="24" customHeight="1" x14ac:dyDescent="0.3">
      <c r="C62" s="152"/>
      <c r="D62" s="152"/>
    </row>
    <row r="63" spans="2:6" x14ac:dyDescent="0.3">
      <c r="C63" s="152"/>
      <c r="D63" s="152"/>
    </row>
    <row r="64" spans="2:6" x14ac:dyDescent="0.3">
      <c r="C64" s="152"/>
      <c r="D64" s="152"/>
    </row>
  </sheetData>
  <sheetProtection password="96B6" sheet="1" objects="1"/>
  <protectedRanges>
    <protectedRange sqref="C5:E22 C27:E27 C24:E25" name="利润表填表区域" securityDescriptor=""/>
  </protectedRanges>
  <mergeCells count="8">
    <mergeCell ref="B1:F1"/>
    <mergeCell ref="B2:F2"/>
    <mergeCell ref="B60:F60"/>
    <mergeCell ref="B3:B4"/>
    <mergeCell ref="C3:C4"/>
    <mergeCell ref="D3:D4"/>
    <mergeCell ref="E3:E4"/>
    <mergeCell ref="F3:F4"/>
  </mergeCells>
  <phoneticPr fontId="51" type="noConversion"/>
  <dataValidations count="1">
    <dataValidation type="decimal" allowBlank="1" showInputMessage="1" showErrorMessage="1" sqref="C27:E27 C24:E25 C5:E22">
      <formula1>-1000000000000</formula1>
      <formula2>1000000000000</formula2>
    </dataValidation>
  </dataValidations>
  <pageMargins left="0.69930555555555596" right="0.69930555555555596"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命名范围</vt:lpstr>
      </vt:variant>
      <vt:variant>
        <vt:i4>216</vt:i4>
      </vt:variant>
    </vt:vector>
  </HeadingPairs>
  <TitlesOfParts>
    <vt:vector size="244" baseType="lpstr">
      <vt:lpstr>基本信息</vt:lpstr>
      <vt:lpstr>软性指标-行业环境（必填）</vt:lpstr>
      <vt:lpstr>软性指标-产品竞争力（必填）</vt:lpstr>
      <vt:lpstr>软性指标-团队管理情况（必填）</vt:lpstr>
      <vt:lpstr>软性指标-技术竞争力 (选填)</vt:lpstr>
      <vt:lpstr>软性指标对比表</vt:lpstr>
      <vt:lpstr>软性指标-风险管理（必填）</vt:lpstr>
      <vt:lpstr>财务报表-资产负债表</vt:lpstr>
      <vt:lpstr>财务报表-利润表</vt:lpstr>
      <vt:lpstr>财务报表-现金流量表-基金</vt:lpstr>
      <vt:lpstr>财务报表-现金流量表</vt:lpstr>
      <vt:lpstr>财务清单-主营业务构成</vt:lpstr>
      <vt:lpstr>财务清单-主要供应商明细</vt:lpstr>
      <vt:lpstr>财务清单-主要客户</vt:lpstr>
      <vt:lpstr>财务清单-产品毛利率分析表</vt:lpstr>
      <vt:lpstr>财务清单-应收账款明细</vt:lpstr>
      <vt:lpstr>法务清单-股权变动情况</vt:lpstr>
      <vt:lpstr>法务清单-组织架构图</vt:lpstr>
      <vt:lpstr>法务清单-长期股权投资</vt:lpstr>
      <vt:lpstr>法务清单-房屋建筑物</vt:lpstr>
      <vt:lpstr>法务清单-设备</vt:lpstr>
      <vt:lpstr>法务清单-土地</vt:lpstr>
      <vt:lpstr>法务清单-专利</vt:lpstr>
      <vt:lpstr>法务清单-商标</vt:lpstr>
      <vt:lpstr>法务清单-资质明细</vt:lpstr>
      <vt:lpstr>法务清单-担保明细</vt:lpstr>
      <vt:lpstr>法务清单-诉讼明细</vt:lpstr>
      <vt:lpstr>法务清单-关联方尽职调查</vt:lpstr>
      <vt:lpstr>A、增长</vt:lpstr>
      <vt:lpstr>B、基本保持不变</vt:lpstr>
      <vt:lpstr>C、下滑</vt:lpstr>
      <vt:lpstr>北交所</vt:lpstr>
      <vt:lpstr>北交所采矿业</vt:lpstr>
      <vt:lpstr>北交所电力、热力、燃气及水生产和供应业</vt:lpstr>
      <vt:lpstr>北交所房地产业</vt:lpstr>
      <vt:lpstr>北交所建筑业</vt:lpstr>
      <vt:lpstr>北交所交通运输、仓储和邮政业</vt:lpstr>
      <vt:lpstr>北交所教育</vt:lpstr>
      <vt:lpstr>北交所金融业</vt:lpstr>
      <vt:lpstr>北交所居民服务、修理和其他服务业</vt:lpstr>
      <vt:lpstr>北交所科学研究和技术服务业</vt:lpstr>
      <vt:lpstr>北交所农、林、牧、渔业</vt:lpstr>
      <vt:lpstr>北交所批发和零售业</vt:lpstr>
      <vt:lpstr>北交所水利、环境和公共设施管理业</vt:lpstr>
      <vt:lpstr>北交所卫生和社会工作</vt:lpstr>
      <vt:lpstr>北交所文化、体育和娱乐业</vt:lpstr>
      <vt:lpstr>北交所信息传输、软件和信息技术服务业</vt:lpstr>
      <vt:lpstr>北交所制造业</vt:lpstr>
      <vt:lpstr>北交所住宿和餐饮业</vt:lpstr>
      <vt:lpstr>北交所综合</vt:lpstr>
      <vt:lpstr>北交所租赁和商务服务业</vt:lpstr>
      <vt:lpstr>采矿业</vt:lpstr>
      <vt:lpstr>创业板</vt:lpstr>
      <vt:lpstr>创业板采矿业</vt:lpstr>
      <vt:lpstr>创业板电力、热力、燃气及水生产和供应业</vt:lpstr>
      <vt:lpstr>创业板房地产业</vt:lpstr>
      <vt:lpstr>创业板建筑业</vt:lpstr>
      <vt:lpstr>创业板交通运输、仓储和邮政业</vt:lpstr>
      <vt:lpstr>创业板教育</vt:lpstr>
      <vt:lpstr>创业板金融业</vt:lpstr>
      <vt:lpstr>创业板居民服务、修理和其他服务业</vt:lpstr>
      <vt:lpstr>创业板科学研究和技术服务业</vt:lpstr>
      <vt:lpstr>创业板农、林、牧、渔业</vt:lpstr>
      <vt:lpstr>创业板批发和零售业</vt:lpstr>
      <vt:lpstr>创业板水利、环境和公共设施管理业</vt:lpstr>
      <vt:lpstr>创业板卫生和社会工作</vt:lpstr>
      <vt:lpstr>创业板文化、体育和娱乐业</vt:lpstr>
      <vt:lpstr>创业板信息传输、软件和信息技术服务业</vt:lpstr>
      <vt:lpstr>创业板制造业</vt:lpstr>
      <vt:lpstr>创业板住宿和餐饮业</vt:lpstr>
      <vt:lpstr>创业板综合</vt:lpstr>
      <vt:lpstr>创业板租赁和商务服务业</vt:lpstr>
      <vt:lpstr>电力、热力、燃气及水生产和供应业</vt:lpstr>
      <vt:lpstr>房地产业</vt:lpstr>
      <vt:lpstr>港股</vt:lpstr>
      <vt:lpstr>港股必需性消费</vt:lpstr>
      <vt:lpstr>港股地产建筑业</vt:lpstr>
      <vt:lpstr>港股电讯业</vt:lpstr>
      <vt:lpstr>港股非必需性消费</vt:lpstr>
      <vt:lpstr>港股工业</vt:lpstr>
      <vt:lpstr>港股公用事业</vt:lpstr>
      <vt:lpstr>港股金融业</vt:lpstr>
      <vt:lpstr>港股能源业</vt:lpstr>
      <vt:lpstr>港股其他</vt:lpstr>
      <vt:lpstr>港股消费品制造业</vt:lpstr>
      <vt:lpstr>港股消费者服务业</vt:lpstr>
      <vt:lpstr>港股医疗保健业</vt:lpstr>
      <vt:lpstr>港股原材料业</vt:lpstr>
      <vt:lpstr>港股资讯科技业</vt:lpstr>
      <vt:lpstr>港股综合企业</vt:lpstr>
      <vt:lpstr>建筑业</vt:lpstr>
      <vt:lpstr>交通运输、仓储和邮政业</vt:lpstr>
      <vt:lpstr>教育</vt:lpstr>
      <vt:lpstr>金融业</vt:lpstr>
      <vt:lpstr>居民服务、修理和其他服务业</vt:lpstr>
      <vt:lpstr>科创板</vt:lpstr>
      <vt:lpstr>科创板采矿业</vt:lpstr>
      <vt:lpstr>科创板电力、热力、燃气及水生产和供应业</vt:lpstr>
      <vt:lpstr>科创板房地产业</vt:lpstr>
      <vt:lpstr>科创板建筑业</vt:lpstr>
      <vt:lpstr>科创板交通运输、仓储和邮政业</vt:lpstr>
      <vt:lpstr>科创板教育</vt:lpstr>
      <vt:lpstr>科创板金融业</vt:lpstr>
      <vt:lpstr>科创板居民服务、修理和其他服务业</vt:lpstr>
      <vt:lpstr>科创板科学研究和技术服务业</vt:lpstr>
      <vt:lpstr>科创板农、林、牧、渔业</vt:lpstr>
      <vt:lpstr>科创板批发和零售业</vt:lpstr>
      <vt:lpstr>科创板水利、环境和公共设施管理业</vt:lpstr>
      <vt:lpstr>科创板卫生和社会工作</vt:lpstr>
      <vt:lpstr>科创板文化、体育和娱乐业</vt:lpstr>
      <vt:lpstr>科创板信息传输、软件和信息技术服务业</vt:lpstr>
      <vt:lpstr>科创板制造业</vt:lpstr>
      <vt:lpstr>科创板住宿和餐饮业</vt:lpstr>
      <vt:lpstr>科创板综合</vt:lpstr>
      <vt:lpstr>科创板租赁和商务服务业</vt:lpstr>
      <vt:lpstr>科学研究和技术服务业</vt:lpstr>
      <vt:lpstr>纳斯达克</vt:lpstr>
      <vt:lpstr>纳斯达克电信业务</vt:lpstr>
      <vt:lpstr>纳斯达克房地产</vt:lpstr>
      <vt:lpstr>纳斯达克非日常生活消费品</vt:lpstr>
      <vt:lpstr>纳斯达克工业</vt:lpstr>
      <vt:lpstr>纳斯达克公用事业</vt:lpstr>
      <vt:lpstr>纳斯达克金融</vt:lpstr>
      <vt:lpstr>纳斯达克能源</vt:lpstr>
      <vt:lpstr>纳斯达克日常消费品</vt:lpstr>
      <vt:lpstr>纳斯达克信息技术</vt:lpstr>
      <vt:lpstr>纳斯达克医疗保健</vt:lpstr>
      <vt:lpstr>纳斯达克原材料</vt:lpstr>
      <vt:lpstr>拟上市地点</vt:lpstr>
      <vt:lpstr>农、林、牧、渔业</vt:lpstr>
      <vt:lpstr>批发和零售业</vt:lpstr>
      <vt:lpstr>其他</vt:lpstr>
      <vt:lpstr>区域股权市场</vt:lpstr>
      <vt:lpstr>区域股权市场采矿业</vt:lpstr>
      <vt:lpstr>区域股权市场电力、热力、燃气及水生产和供应业</vt:lpstr>
      <vt:lpstr>区域股权市场房地产业</vt:lpstr>
      <vt:lpstr>区域股权市场建筑业</vt:lpstr>
      <vt:lpstr>区域股权市场交通运输、仓储和邮政业</vt:lpstr>
      <vt:lpstr>区域股权市场教育</vt:lpstr>
      <vt:lpstr>区域股权市场金融业</vt:lpstr>
      <vt:lpstr>区域股权市场居民服务、修理和其他服务业</vt:lpstr>
      <vt:lpstr>区域股权市场科学研究和技术服务业</vt:lpstr>
      <vt:lpstr>区域股权市场农、林、牧、渔业</vt:lpstr>
      <vt:lpstr>区域股权市场批发和零售业</vt:lpstr>
      <vt:lpstr>区域股权市场水利、环境和公共设施管理业</vt:lpstr>
      <vt:lpstr>区域股权市场卫生和社会工作</vt:lpstr>
      <vt:lpstr>区域股权市场文化、体育和娱乐业</vt:lpstr>
      <vt:lpstr>区域股权市场信息传输、软件和信息技术服务业</vt:lpstr>
      <vt:lpstr>区域股权市场制造业</vt:lpstr>
      <vt:lpstr>区域股权市场住宿和餐饮业</vt:lpstr>
      <vt:lpstr>区域股权市场综合</vt:lpstr>
      <vt:lpstr>区域股权市场租赁和商务服务业</vt:lpstr>
      <vt:lpstr>上海A股</vt:lpstr>
      <vt:lpstr>上海A股采矿业</vt:lpstr>
      <vt:lpstr>上海A股电力、热力、燃气及水生产和供应业</vt:lpstr>
      <vt:lpstr>上海A股房地产业</vt:lpstr>
      <vt:lpstr>上海A股建筑业</vt:lpstr>
      <vt:lpstr>上海A股交通运输、仓储和邮政业</vt:lpstr>
      <vt:lpstr>上海A股教育</vt:lpstr>
      <vt:lpstr>上海A股金融业</vt:lpstr>
      <vt:lpstr>上海A股居民服务、修理和其他服务业</vt:lpstr>
      <vt:lpstr>上海A股科学研究和技术服务业</vt:lpstr>
      <vt:lpstr>上海A股农、林、牧、渔业</vt:lpstr>
      <vt:lpstr>上海A股批发和零售业</vt:lpstr>
      <vt:lpstr>上海A股水利、环境和公共设施管理业</vt:lpstr>
      <vt:lpstr>上海A股卫生和社会工作</vt:lpstr>
      <vt:lpstr>上海A股卫生和社会工作业</vt:lpstr>
      <vt:lpstr>上海A股文化、体育和娱乐业</vt:lpstr>
      <vt:lpstr>上海A股信息传输、软件和信息技术服务业</vt:lpstr>
      <vt:lpstr>上海A股制造业</vt:lpstr>
      <vt:lpstr>上海A股住宿和餐饮业</vt:lpstr>
      <vt:lpstr>上海A股综合</vt:lpstr>
      <vt:lpstr>上海A股租赁和商务服务业</vt:lpstr>
      <vt:lpstr>深圳A股</vt:lpstr>
      <vt:lpstr>深圳A股采矿业</vt:lpstr>
      <vt:lpstr>深圳A股电力、热力、燃气及水生产和供应业</vt:lpstr>
      <vt:lpstr>深圳A股房地产业</vt:lpstr>
      <vt:lpstr>深圳A股建筑业</vt:lpstr>
      <vt:lpstr>深圳A股交通运输、仓储和邮政业</vt:lpstr>
      <vt:lpstr>深圳A股教育</vt:lpstr>
      <vt:lpstr>深圳A股金融业</vt:lpstr>
      <vt:lpstr>深圳A股居民服务、修理和其他服务业</vt:lpstr>
      <vt:lpstr>深圳A股科学研究和技术服务业</vt:lpstr>
      <vt:lpstr>深圳A股农、林、牧、渔业</vt:lpstr>
      <vt:lpstr>深圳A股批发和零售业</vt:lpstr>
      <vt:lpstr>深圳A股水利、环境和公共设施管理业</vt:lpstr>
      <vt:lpstr>深圳A股卫生和社会工作</vt:lpstr>
      <vt:lpstr>深圳A股卫生和社会工作业</vt:lpstr>
      <vt:lpstr>深圳A股文化、体育和娱乐业</vt:lpstr>
      <vt:lpstr>深圳A股信息传输、软件和信息技术服务业</vt:lpstr>
      <vt:lpstr>深圳A股制造业</vt:lpstr>
      <vt:lpstr>深圳A股住宿和餐饮业</vt:lpstr>
      <vt:lpstr>深圳A股综合</vt:lpstr>
      <vt:lpstr>深圳A股租赁和商务服务业</vt:lpstr>
      <vt:lpstr>水利、环境和公共设施管理业</vt:lpstr>
      <vt:lpstr>卫生和社会工作</vt:lpstr>
      <vt:lpstr>文化、体育和娱乐业</vt:lpstr>
      <vt:lpstr>新三板</vt:lpstr>
      <vt:lpstr>新三板采矿业</vt:lpstr>
      <vt:lpstr>新三板电力、热力、燃气及水生产和供应业</vt:lpstr>
      <vt:lpstr>新三板房地产业</vt:lpstr>
      <vt:lpstr>新三板或区域股权市场</vt:lpstr>
      <vt:lpstr>新三板或区域股权市场采矿业</vt:lpstr>
      <vt:lpstr>新三板或区域股权市场电力、热力、燃气及水生产和供应业</vt:lpstr>
      <vt:lpstr>新三板或区域股权市场房地产业</vt:lpstr>
      <vt:lpstr>新三板或区域股权市场建筑业</vt:lpstr>
      <vt:lpstr>新三板或区域股权市场交通运输、仓储和邮政业</vt:lpstr>
      <vt:lpstr>新三板或区域股权市场教育</vt:lpstr>
      <vt:lpstr>新三板或区域股权市场金融业</vt:lpstr>
      <vt:lpstr>新三板或区域股权市场居民服务、修理和其他服务业</vt:lpstr>
      <vt:lpstr>新三板或区域股权市场科学研究和技术服务业</vt:lpstr>
      <vt:lpstr>新三板或区域股权市场农、林、牧、渔业</vt:lpstr>
      <vt:lpstr>新三板或区域股权市场批发和零售业</vt:lpstr>
      <vt:lpstr>新三板或区域股权市场水利、环境和公共设施管理业</vt:lpstr>
      <vt:lpstr>新三板或区域股权市场卫生和社会工作</vt:lpstr>
      <vt:lpstr>新三板或区域股权市场文化、体育和娱乐业</vt:lpstr>
      <vt:lpstr>新三板或区域股权市场信息传输、软件和信息技术服务业</vt:lpstr>
      <vt:lpstr>新三板或区域股权市场制造业</vt:lpstr>
      <vt:lpstr>新三板或区域股权市场住宿和餐饮业</vt:lpstr>
      <vt:lpstr>新三板或区域股权市场综合</vt:lpstr>
      <vt:lpstr>新三板或区域股权市场租赁和商务服务业</vt:lpstr>
      <vt:lpstr>新三板建筑业</vt:lpstr>
      <vt:lpstr>新三板交通运输、仓储和邮政业</vt:lpstr>
      <vt:lpstr>新三板教育</vt:lpstr>
      <vt:lpstr>新三板金融业</vt:lpstr>
      <vt:lpstr>新三板居民服务、修理和其他服务业</vt:lpstr>
      <vt:lpstr>新三板科学研究和技术服务业</vt:lpstr>
      <vt:lpstr>新三板农、林、牧、渔业</vt:lpstr>
      <vt:lpstr>新三板批发和零售业</vt:lpstr>
      <vt:lpstr>新三板水利、环境和公共设施管理业</vt:lpstr>
      <vt:lpstr>新三板卫生和社会工作</vt:lpstr>
      <vt:lpstr>新三板文化、体育和娱乐业</vt:lpstr>
      <vt:lpstr>新三板信息传输、软件和信息技术服务业</vt:lpstr>
      <vt:lpstr>新三板制造业</vt:lpstr>
      <vt:lpstr>新三板住宿和餐饮业</vt:lpstr>
      <vt:lpstr>新三板综合</vt:lpstr>
      <vt:lpstr>新三板租赁和商务服务业</vt:lpstr>
      <vt:lpstr>信息传输、软件和信息技术服务业</vt:lpstr>
      <vt:lpstr>医疗保健业</vt:lpstr>
      <vt:lpstr>制造业</vt:lpstr>
      <vt:lpstr>住宿和餐饮业</vt:lpstr>
      <vt:lpstr>综合</vt:lpstr>
      <vt:lpstr>综合企业</vt:lpstr>
      <vt:lpstr>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海玲</dc:creator>
  <cp:lastModifiedBy>海玲</cp:lastModifiedBy>
  <dcterms:created xsi:type="dcterms:W3CDTF">2019-08-06T09:19:00Z</dcterms:created>
  <dcterms:modified xsi:type="dcterms:W3CDTF">2022-10-28T08:34:06Z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