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海玲\Documents\WXWork\1688850149408410\Cache\File\2022-10\"/>
    </mc:Choice>
  </mc:AlternateContent>
  <workbookProtection workbookAlgorithmName="SHA-512" workbookHashValue="w2uYgEPGPB+f5el8DpFKLk6kAZgxQBpDmpAuMAme+ObSik7dydbVWuSI3akZYiDPX6QcZeEqLOiiHV2ocJE42w==" workbookSaltValue="ns0KX+uhDAGnmq8iec1Muw==" workbookSpinCount="100000" lockStructure="1"/>
  <bookViews>
    <workbookView xWindow="0" yWindow="0" windowWidth="19200" windowHeight="7150" tabRatio="865" firstSheet="10" activeTab="15"/>
  </bookViews>
  <sheets>
    <sheet name="基本信息" sheetId="1" r:id="rId1"/>
    <sheet name="软性指标-行业环境（必填）" sheetId="2" r:id="rId2"/>
    <sheet name="软性指标-产品竞争力（必填）" sheetId="5" r:id="rId3"/>
    <sheet name="软性指标-团队管理情况（必填）" sheetId="10" r:id="rId4"/>
    <sheet name="软性指标-技术竞争力 (选填)" sheetId="12" r:id="rId5"/>
    <sheet name="软性指标对比表" sheetId="37" state="hidden" r:id="rId6"/>
    <sheet name="软性指标-风险管理（必填）" sheetId="13" r:id="rId7"/>
    <sheet name="财务报表-资产负债表" sheetId="39" r:id="rId8"/>
    <sheet name="财务报表-利润表" sheetId="38" r:id="rId9"/>
    <sheet name="财务报表-现金流量表-基金" sheetId="40" state="hidden" r:id="rId10"/>
    <sheet name="财务报表-现金流量表" sheetId="16" r:id="rId11"/>
    <sheet name="财务清单-主营业务构成" sheetId="17" r:id="rId12"/>
    <sheet name="财务清单-主要供应商明细" sheetId="19" r:id="rId13"/>
    <sheet name="财务清单-主要客户" sheetId="20" r:id="rId14"/>
    <sheet name="财务清单-产品毛利率分析表" sheetId="21" r:id="rId15"/>
    <sheet name="财务清单-应收账款明细" sheetId="22" r:id="rId16"/>
    <sheet name="法务清单-股权变动情况" sheetId="24" r:id="rId17"/>
    <sheet name="法务清单-组织架构图" sheetId="26" r:id="rId18"/>
    <sheet name="法务清单-长期股权投资" sheetId="27" r:id="rId19"/>
    <sheet name="法务清单-房屋建筑物" sheetId="28" r:id="rId20"/>
    <sheet name="法务清单-设备" sheetId="29" r:id="rId21"/>
    <sheet name="法务清单-土地" sheetId="30" r:id="rId22"/>
    <sheet name="法务清单-专利" sheetId="31" r:id="rId23"/>
    <sheet name="法务清单-商标" sheetId="32" r:id="rId24"/>
    <sheet name="法务清单-资质明细" sheetId="33" r:id="rId25"/>
    <sheet name="法务清单-担保明细" sheetId="34" r:id="rId26"/>
    <sheet name="法务清单-诉讼明细" sheetId="35" r:id="rId27"/>
    <sheet name="法务清单-关联方尽职调查" sheetId="36" r:id="rId28"/>
  </sheets>
  <externalReferences>
    <externalReference r:id="rId29"/>
    <externalReference r:id="rId30"/>
    <externalReference r:id="rId31"/>
  </externalReferences>
  <definedNames>
    <definedName name="_Fill" localSheetId="8" hidden="1">[1]eqpmad2!#REF!</definedName>
    <definedName name="_Fill" localSheetId="9" hidden="1">[1]eqpmad2!#REF!</definedName>
    <definedName name="_Fill" localSheetId="7" hidden="1">[1]eqpmad2!#REF!</definedName>
    <definedName name="_Fill" hidden="1">[1]eqpmad2!#REF!</definedName>
    <definedName name="_xlnm._FilterDatabase" localSheetId="8" hidden="1">'财务报表-利润表'!$A$4:$F$11</definedName>
    <definedName name="_xlnm._FilterDatabase" localSheetId="9" hidden="1">#REF!</definedName>
    <definedName name="_xlnm._FilterDatabase" localSheetId="25" hidden="1">'法务清单-担保明细'!$B$1:$J$23</definedName>
    <definedName name="_xlnm._FilterDatabase" hidden="1">#REF!</definedName>
    <definedName name="_Table1_In1" localSheetId="9" hidden="1">#REF!</definedName>
    <definedName name="_Table1_In1" hidden="1">#REF!</definedName>
    <definedName name="_Table2_Out" localSheetId="9" hidden="1">#REF!</definedName>
    <definedName name="_Table2_Out" hidden="1">#REF!</definedName>
    <definedName name="A、增长" localSheetId="8">#REF!</definedName>
    <definedName name="A、增长" localSheetId="7">#REF!</definedName>
    <definedName name="A、增长" localSheetId="6">'软性指标-风险管理（必填）'!#REF!</definedName>
    <definedName name="A、增长" localSheetId="4">'软性指标-技术竞争力 (选填)'!#REF!</definedName>
    <definedName name="A、增长" localSheetId="3">'软性指标-团队管理情况（必填）'!#REF!</definedName>
    <definedName name="A、增长">'软性指标-产品竞争力（必填）'!$AC$6:$AC$9</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S2DocOpenMode" hidden="1">"AS2DocumentEdit"</definedName>
    <definedName name="B、基本保持不变" localSheetId="8">#REF!</definedName>
    <definedName name="B、基本保持不变" localSheetId="7">#REF!</definedName>
    <definedName name="B、基本保持不变" localSheetId="6">'软性指标-风险管理（必填）'!#REF!</definedName>
    <definedName name="B、基本保持不变" localSheetId="4">'软性指标-技术竞争力 (选填)'!#REF!</definedName>
    <definedName name="B、基本保持不变" localSheetId="3">'软性指标-团队管理情况（必填）'!#REF!</definedName>
    <definedName name="B、基本保持不变">'软性指标-产品竞争力（必填）'!$AD$6:$AD$9</definedName>
    <definedName name="C、下滑" localSheetId="6">'软性指标-风险管理（必填）'!#REF!</definedName>
    <definedName name="C、下滑" localSheetId="4">'软性指标-技术竞争力 (选填)'!#REF!</definedName>
    <definedName name="C、下滑" localSheetId="3">'软性指标-团队管理情况（必填）'!#REF!</definedName>
    <definedName name="C、下滑">'软性指标-产品竞争力（必填）'!$AE$6:$AE$9</definedName>
    <definedName name="FCF" localSheetId="8"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localSheetId="9"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localSheetId="7"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HTML_CodePage" hidden="1">936</definedName>
    <definedName name="HTML_Control" localSheetId="8" hidden="1">{"'home'!$F$26","'home'!$A$1:$J$25"}</definedName>
    <definedName name="HTML_Control" localSheetId="9" hidden="1">{"'home'!$F$26","'home'!$A$1:$J$25"}</definedName>
    <definedName name="HTML_Control" localSheetId="7" hidden="1">{"'home'!$F$26","'home'!$A$1:$J$25"}</definedName>
    <definedName name="HTML_Control" hidden="1">{"'home'!$F$26","'home'!$A$1:$J$25"}</definedName>
    <definedName name="HTML_Description" hidden="1">""</definedName>
    <definedName name="HTML_Email" hidden="1">""</definedName>
    <definedName name="HTML_Header" hidden="1">"home"</definedName>
    <definedName name="HTML_LastUpdate" hidden="1">"99-12-12"</definedName>
    <definedName name="HTML_LineAfter" hidden="1">FALSE</definedName>
    <definedName name="HTML_LineBefore" hidden="1">FALSE</definedName>
    <definedName name="HTML_Name" hidden="1">"Baby"</definedName>
    <definedName name="HTML_OBDlg2" hidden="1">TRUE</definedName>
    <definedName name="HTML_OBDlg4" hidden="1">TRUE</definedName>
    <definedName name="HTML_OS" hidden="1">0</definedName>
    <definedName name="HTML_PathFile" hidden="1">"C:\My Documents\MyHTML.htm"</definedName>
    <definedName name="HTML_Title" hidden="1">"index"</definedName>
    <definedName name="KK" localSheetId="8" hidden="1">{#N/A,#N/A,FALSE,"Aging Summary";#N/A,#N/A,FALSE,"Ratio Analysis";#N/A,#N/A,FALSE,"Test 120 Day Accts";#N/A,#N/A,FALSE,"Tickmarks"}</definedName>
    <definedName name="KK" localSheetId="9" hidden="1">{#N/A,#N/A,FALSE,"Aging Summary";#N/A,#N/A,FALSE,"Ratio Analysis";#N/A,#N/A,FALSE,"Test 120 Day Accts";#N/A,#N/A,FALSE,"Tickmarks"}</definedName>
    <definedName name="KK" localSheetId="7" hidden="1">{#N/A,#N/A,FALSE,"Aging Summary";#N/A,#N/A,FALSE,"Ratio Analysis";#N/A,#N/A,FALSE,"Test 120 Day Accts";#N/A,#N/A,FALSE,"Tickmarks"}</definedName>
    <definedName name="KK" hidden="1">{#N/A,#N/A,FALSE,"Aging Summary";#N/A,#N/A,FALSE,"Ratio Analysis";#N/A,#N/A,FALSE,"Test 120 Day Accts";#N/A,#N/A,FALSE,"Tickmarks"}</definedName>
    <definedName name="NEW" localSheetId="8"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localSheetId="9"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localSheetId="7"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TextRefCopyRangeCount" hidden="1">12</definedName>
    <definedName name="wrn.Aging._.and._.Trend._.Analysis." localSheetId="8"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sia." localSheetId="8"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9"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7"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ntribution." localSheetId="8" hidden="1">{#N/A,#N/A,FALSE,"Contribution Analysis"}</definedName>
    <definedName name="wrn.contribution." localSheetId="9" hidden="1">{#N/A,#N/A,FALSE,"Contribution Analysis"}</definedName>
    <definedName name="wrn.contribution." localSheetId="7" hidden="1">{#N/A,#N/A,FALSE,"Contribution Analysis"}</definedName>
    <definedName name="wrn.contribution." hidden="1">{#N/A,#N/A,FALSE,"Contribution Analysis"}</definedName>
    <definedName name="wrn.Cover." localSheetId="8" hidden="1">{"coverall",#N/A,FALSE,"Definitions";"cover1",#N/A,FALSE,"Definitions";"cover2",#N/A,FALSE,"Definitions";"cover3",#N/A,FALSE,"Definitions";"cover4",#N/A,FALSE,"Definitions";"cover5",#N/A,FALSE,"Definitions";"blank",#N/A,FALSE,"Definitions"}</definedName>
    <definedName name="wrn.Cover." localSheetId="9" hidden="1">{"coverall",#N/A,FALSE,"Definitions";"cover1",#N/A,FALSE,"Definitions";"cover2",#N/A,FALSE,"Definitions";"cover3",#N/A,FALSE,"Definitions";"cover4",#N/A,FALSE,"Definitions";"cover5",#N/A,FALSE,"Definitions";"blank",#N/A,FALSE,"Definitions"}</definedName>
    <definedName name="wrn.Cover." localSheetId="7"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8" hidden="1">{"orixcsc",#N/A,FALSE,"ORIX CSC";"orixcsc2",#N/A,FALSE,"ORIX CSC"}</definedName>
    <definedName name="wrn.csc." localSheetId="9" hidden="1">{"orixcsc",#N/A,FALSE,"ORIX CSC";"orixcsc2",#N/A,FALSE,"ORIX CSC"}</definedName>
    <definedName name="wrn.csc." localSheetId="7" hidden="1">{"orixcsc",#N/A,FALSE,"ORIX CSC";"orixcsc2",#N/A,FALSE,"ORIX CSC"}</definedName>
    <definedName name="wrn.csc." hidden="1">{"orixcsc",#N/A,FALSE,"ORIX CSC";"orixcsc2",#N/A,FALSE,"ORIX CSC"}</definedName>
    <definedName name="wrn.csc2." localSheetId="8" hidden="1">{#N/A,#N/A,FALSE,"ORIX CSC"}</definedName>
    <definedName name="wrn.csc2." localSheetId="9" hidden="1">{#N/A,#N/A,FALSE,"ORIX CSC"}</definedName>
    <definedName name="wrn.csc2." localSheetId="7" hidden="1">{#N/A,#N/A,FALSE,"ORIX CSC"}</definedName>
    <definedName name="wrn.csc2." hidden="1">{#N/A,#N/A,FALSE,"ORIX CSC"}</definedName>
    <definedName name="wrn.dcf." localSheetId="8" hidden="1">{"mgmt forecast",#N/A,FALSE,"Mgmt Forecast";"dcf table",#N/A,FALSE,"Mgmt Forecast";"sensitivity",#N/A,FALSE,"Mgmt Forecast";"table inputs",#N/A,FALSE,"Mgmt Forecast";"calculations",#N/A,FALSE,"Mgmt Forecast"}</definedName>
    <definedName name="wrn.dcf." localSheetId="9" hidden="1">{"mgmt forecast",#N/A,FALSE,"Mgmt Forecast";"dcf table",#N/A,FALSE,"Mgmt Forecast";"sensitivity",#N/A,FALSE,"Mgmt Forecast";"table inputs",#N/A,FALSE,"Mgmt Forecast";"calculations",#N/A,FALSE,"Mgmt Forecast"}</definedName>
    <definedName name="wrn.dcf." localSheetId="7"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ntire._.Model." localSheetId="8" hidden="1">{"Issues1",#N/A,FALSE,"Issues"}</definedName>
    <definedName name="wrn.Entire._.Model." localSheetId="9" hidden="1">{"Issues1",#N/A,FALSE,"Issues"}</definedName>
    <definedName name="wrn.Entire._.Model." localSheetId="7" hidden="1">{"Issues1",#N/A,FALSE,"Issues"}</definedName>
    <definedName name="wrn.Entire._.Model." hidden="1">{"Issues1",#N/A,FALSE,"Issues"}</definedName>
    <definedName name="wrn.Europe." localSheetId="8"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localSheetId="9"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localSheetId="7"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 localSheetId="8" hidden="1">{"cover page",#N/A,TRUE,"Cover sheet";"Assumptions",#N/A,TRUE,"Main Sheet";"Growth Rates and Margins and Ratios",#N/A,TRUE,"Main Sheet";"Income Statement",#N/A,TRUE,"Main Sheet";"Balance Sheet",#N/A,TRUE,"Main Sheet";"Interest Schedule",#N/A,TRUE,"Main Sheet";"Cashflows",#N/A,TRUE,"Main Sheet"}</definedName>
    <definedName name="wrn.Full._.Print." localSheetId="9" hidden="1">{"cover page",#N/A,TRUE,"Cover sheet";"Assumptions",#N/A,TRUE,"Main Sheet";"Growth Rates and Margins and Ratios",#N/A,TRUE,"Main Sheet";"Income Statement",#N/A,TRUE,"Main Sheet";"Balance Sheet",#N/A,TRUE,"Main Sheet";"Interest Schedule",#N/A,TRUE,"Main Sheet";"Cashflows",#N/A,TRUE,"Main Sheet"}</definedName>
    <definedName name="wrn.Full._.Print." localSheetId="7" hidden="1">{"cover page",#N/A,TRUE,"Cover sheet";"Assumptions",#N/A,TRUE,"Main Sheet";"Growth Rates and Margins and Ratios",#N/A,TRUE,"Main Sheet";"Income Statement",#N/A,TRUE,"Main Sheet";"Balance Sheet",#N/A,TRUE,"Main Sheet";"Interest Schedule",#N/A,TRUE,"Main Sheet";"Cashflows",#N/A,TRUE,"Main Sheet"}</definedName>
    <definedName name="wrn.Full._.Print." hidden="1">{"cover page",#N/A,TRUE,"Cover sheet";"Assumptions",#N/A,TRUE,"Main Sheet";"Growth Rates and Margins and Ratios",#N/A,TRUE,"Main Sheet";"Income Statement",#N/A,TRUE,"Main Sheet";"Balance Sheet",#N/A,TRUE,"Main Sheet";"Interest Schedule",#N/A,TRUE,"Main Sheet";"Cashflows",#N/A,TRUE,"Main Sheet"}</definedName>
    <definedName name="wrn.output." localSheetId="8"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localSheetId="9"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localSheetId="7"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Printout." localSheetId="8" hidden="1">{"Multiple view",#N/A,FALSE,"GS Update Valuation";"NLG Merger view",#N/A,FALSE,"GS Update Valuation";"Dollar Merger view",#N/A,FALSE,"GS Update Valuation"}</definedName>
    <definedName name="wrn.Printout." localSheetId="9" hidden="1">{"Multiple view",#N/A,FALSE,"GS Update Valuation";"NLG Merger view",#N/A,FALSE,"GS Update Valuation";"Dollar Merger view",#N/A,FALSE,"GS Update Valuation"}</definedName>
    <definedName name="wrn.Printout." localSheetId="7" hidden="1">{"Multiple view",#N/A,FALSE,"GS Update Valuation";"NLG Merger view",#N/A,FALSE,"GS Update Valuation";"Dollar Merger view",#N/A,FALSE,"GS Update Valuation"}</definedName>
    <definedName name="wrn.Printout." hidden="1">{"Multiple view",#N/A,FALSE,"GS Update Valuation";"NLG Merger view",#N/A,FALSE,"GS Update Valuation";"Dollar Merger view",#N/A,FALSE,"GS Update Valuation"}</definedName>
    <definedName name="wrn.Singtel._.Model." localSheetId="8"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localSheetId="9"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localSheetId="7"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test." localSheetId="8" hidden="1">{"test2",#N/A,TRUE,"Prices"}</definedName>
    <definedName name="wrn.test." localSheetId="9" hidden="1">{"test2",#N/A,TRUE,"Prices"}</definedName>
    <definedName name="wrn.test." localSheetId="7" hidden="1">{"test2",#N/A,TRUE,"Prices"}</definedName>
    <definedName name="wrn.test." hidden="1">{"test2",#N/A,TRUE,"Prices"}</definedName>
    <definedName name="XRefCopy1" hidden="1">[2]detail!$E$243</definedName>
    <definedName name="XRefCopy2" localSheetId="8" hidden="1">#REF!</definedName>
    <definedName name="XRefCopy2" localSheetId="9" hidden="1">#REF!</definedName>
    <definedName name="XRefCopy2" localSheetId="7" hidden="1">#REF!</definedName>
    <definedName name="XRefCopy2" hidden="1">#REF!</definedName>
    <definedName name="XRefCopyRangeCount" hidden="1">2</definedName>
    <definedName name="XRefPaste1" localSheetId="8" hidden="1">#REF!</definedName>
    <definedName name="XRefPaste1" localSheetId="9" hidden="1">#REF!</definedName>
    <definedName name="XRefPaste1" localSheetId="7" hidden="1">#REF!</definedName>
    <definedName name="XRefPaste1" hidden="1">#REF!</definedName>
    <definedName name="XRefPaste2" hidden="1">[2]detail!$E$243</definedName>
    <definedName name="XRefPasteRangeCount" hidden="1">2</definedName>
    <definedName name="北交所">基本信息!$Y$21:$Y$39</definedName>
    <definedName name="北交所采矿业">基本信息!$Y$49:$Y$55</definedName>
    <definedName name="北交所电力、热力、燃气及水生产和供应业">基本信息!$Y$89:$Y$91</definedName>
    <definedName name="北交所房地产业">基本信息!$Y$122</definedName>
    <definedName name="北交所建筑业">基本信息!$Y$93:$Y$96</definedName>
    <definedName name="北交所交通运输、仓储和邮政业">基本信息!$Y$101:$Y$108</definedName>
    <definedName name="北交所教育">基本信息!$Y$139</definedName>
    <definedName name="北交所金融业">基本信息!$Y$117:$Y$120</definedName>
    <definedName name="北交所居民服务、修理和其他服务业">基本信息!$Y$135:$Y$137</definedName>
    <definedName name="北交所科学研究和技术服务业">基本信息!$Y$127:$Y$129</definedName>
    <definedName name="北交所农、林、牧、渔业">基本信息!$Y$43:$Y$47</definedName>
    <definedName name="北交所批发和零售业">基本信息!$Y$98:$Y$99</definedName>
    <definedName name="北交所水利、环境和公共设施管理业">基本信息!$Y$131:$Y$133</definedName>
    <definedName name="北交所卫生和社会工作">基本信息!$Y$141:$Y$142</definedName>
    <definedName name="北交所文化、体育和娱乐业">基本信息!$Y$144:$Y$148</definedName>
    <definedName name="北交所信息传输、软件和信息技术服务业">基本信息!$Y$113:$Y$115</definedName>
    <definedName name="北交所制造业">基本信息!$Y$57:$Y$87</definedName>
    <definedName name="北交所住宿和餐饮业">基本信息!$Y$110:$Y$111</definedName>
    <definedName name="北交所综合">基本信息!$Y$150</definedName>
    <definedName name="北交所租赁和商务服务业">基本信息!$Y$124:$Y$125</definedName>
    <definedName name="采矿业">基本信息!$T$22:$W$22</definedName>
    <definedName name="创业板">基本信息!$AA$21:$AA$39</definedName>
    <definedName name="创业板采矿业">基本信息!$AA$49:$AA$55</definedName>
    <definedName name="创业板电力、热力、燃气及水生产和供应业">基本信息!$AA$89:$AA$91</definedName>
    <definedName name="创业板房地产业">基本信息!$AA$122</definedName>
    <definedName name="创业板建筑业">基本信息!$AA$93:$AA$96</definedName>
    <definedName name="创业板交通运输、仓储和邮政业">基本信息!$AA$101:$AA$108</definedName>
    <definedName name="创业板教育">基本信息!$AA$139</definedName>
    <definedName name="创业板金融业">基本信息!$AA$117:$AA$120</definedName>
    <definedName name="创业板居民服务、修理和其他服务业">基本信息!$AA$135:$AA$137</definedName>
    <definedName name="创业板科学研究和技术服务业">基本信息!$AA$127:$AA$129</definedName>
    <definedName name="创业板农、林、牧、渔业">基本信息!$AA$43:$AA$47</definedName>
    <definedName name="创业板批发和零售业">基本信息!$AA$98:$AA$99</definedName>
    <definedName name="创业板水利、环境和公共设施管理业">基本信息!$AA$131:$AA$133</definedName>
    <definedName name="创业板卫生和社会工作">基本信息!$AA$141:$AA$142</definedName>
    <definedName name="创业板文化、体育和娱乐业">基本信息!$AA$144:$AA$148</definedName>
    <definedName name="创业板信息传输、软件和信息技术服务业">基本信息!$AA$113:$AA$115</definedName>
    <definedName name="创业板制造业">基本信息!$AA$57:$AA$87</definedName>
    <definedName name="创业板住宿和餐饮业">基本信息!$AA$110:$AA$111</definedName>
    <definedName name="创业板综合">基本信息!$AA$150</definedName>
    <definedName name="创业板租赁和商务服务业">基本信息!$AA$124:$AA$125</definedName>
    <definedName name="电力、热力、燃气及水生产和供应业" localSheetId="8">[3]基本信息!#REF!</definedName>
    <definedName name="电力、热力、燃气及水生产和供应业" localSheetId="7">[3]基本信息!#REF!</definedName>
    <definedName name="电力、热力、燃气及水生产和供应业">基本信息!$T$24:$W$24</definedName>
    <definedName name="房地产业">基本信息!$T$31:$W$31</definedName>
    <definedName name="港股">基本信息!$W$21:$W$33</definedName>
    <definedName name="港股必需性消费">基本信息!$W$76:$W$78</definedName>
    <definedName name="港股地产建筑业">基本信息!$W$47:$W$48</definedName>
    <definedName name="港股电讯业">基本信息!$W$58</definedName>
    <definedName name="港股非必需性消费">基本信息!$W$60:$W$66</definedName>
    <definedName name="港股工业">基本信息!$W$72:$W$74</definedName>
    <definedName name="港股公用事业">基本信息!$W$45</definedName>
    <definedName name="港股金融业">基本信息!$W$50:$W$52</definedName>
    <definedName name="港股能源业">基本信息!$W$80:$W$81</definedName>
    <definedName name="港股其他">基本信息!$W$86</definedName>
    <definedName name="港股消费品制造业">基本信息!$W$76:$W$81</definedName>
    <definedName name="港股消费者服务业">基本信息!$W$60:$W$65</definedName>
    <definedName name="港股医疗保健业">基本信息!$W$83:$W$84</definedName>
    <definedName name="港股原材料业">基本信息!$W$54:$W$56</definedName>
    <definedName name="港股资讯科技业">基本信息!$W$68:$W$70</definedName>
    <definedName name="港股综合企业">基本信息!$W$43</definedName>
    <definedName name="建筑业" localSheetId="8">[3]基本信息!#REF!</definedName>
    <definedName name="建筑业" localSheetId="7">[3]基本信息!#REF!</definedName>
    <definedName name="建筑业">基本信息!$T$25:$W$25</definedName>
    <definedName name="交通运输、仓储和邮政业">基本信息!$T$27:$W$27</definedName>
    <definedName name="教育">基本信息!$T$36:$W$36</definedName>
    <definedName name="金融业">基本信息!$T$30:$W$30</definedName>
    <definedName name="居民服务、修理和其他服务业">基本信息!$T$35:$W$35</definedName>
    <definedName name="科创板">基本信息!$Z$21:$Z$39</definedName>
    <definedName name="科创板采矿业">基本信息!$Z$49:$Z$55</definedName>
    <definedName name="科创板电力、热力、燃气及水生产和供应业">基本信息!$Z$89:$Z$91</definedName>
    <definedName name="科创板房地产业">基本信息!$Z$122</definedName>
    <definedName name="科创板建筑业">基本信息!$Z$93:$Z$96</definedName>
    <definedName name="科创板交通运输、仓储和邮政业">基本信息!$Z$101:$Z$108</definedName>
    <definedName name="科创板教育">基本信息!$Z$139</definedName>
    <definedName name="科创板金融业">基本信息!$Z$117:$Z$120</definedName>
    <definedName name="科创板居民服务、修理和其他服务业">基本信息!$Z$135:$Z$137</definedName>
    <definedName name="科创板科学研究和技术服务业">基本信息!$Z$127:$Z$129</definedName>
    <definedName name="科创板农、林、牧、渔业">基本信息!$Z$43:$Z$47</definedName>
    <definedName name="科创板批发和零售业">基本信息!$Z$98:$Z$99</definedName>
    <definedName name="科创板水利、环境和公共设施管理业">基本信息!$Z$131:$Z$133</definedName>
    <definedName name="科创板卫生和社会工作">基本信息!$Z$141:$Z$142</definedName>
    <definedName name="科创板文化、体育和娱乐业">基本信息!$Z$144:$Z$148</definedName>
    <definedName name="科创板信息传输、软件和信息技术服务业">基本信息!$Z$113:$Z$115</definedName>
    <definedName name="科创板制造业">基本信息!$Z$57:$Z$87</definedName>
    <definedName name="科创板住宿和餐饮业">基本信息!$Z$110:$Z$111</definedName>
    <definedName name="科创板综合">基本信息!$Z$150</definedName>
    <definedName name="科创板租赁和商务服务业">基本信息!$Z$124:$Z$125</definedName>
    <definedName name="科学研究和技术服务业">基本信息!$T$33:$W$33</definedName>
    <definedName name="纳斯达克">基本信息!$V$21:$V$31</definedName>
    <definedName name="纳斯达克电信业务">基本信息!$V$72</definedName>
    <definedName name="纳斯达克房地产">基本信息!$V$76</definedName>
    <definedName name="纳斯达克非日常生活消费品">基本信息!$V$51:$V$55</definedName>
    <definedName name="纳斯达克工业">基本信息!$V$47:$V$49</definedName>
    <definedName name="纳斯达克公用事业">基本信息!$V$74</definedName>
    <definedName name="纳斯达克金融">基本信息!$V$64:$V$66</definedName>
    <definedName name="纳斯达克能源">基本信息!$V$43</definedName>
    <definedName name="纳斯达克日常消费品">基本信息!$V$57:$V$59</definedName>
    <definedName name="纳斯达克信息技术">基本信息!$V$68:$V$70</definedName>
    <definedName name="纳斯达克医疗保健">基本信息!$V$61:$V$62</definedName>
    <definedName name="纳斯达克原材料">基本信息!$V$45</definedName>
    <definedName name="拟上市地点">基本信息!$R$21:$R$26</definedName>
    <definedName name="农、林、牧、渔业">基本信息!$T$21:$W$21</definedName>
    <definedName name="批发和零售业" localSheetId="8">[3]基本信息!#REF!</definedName>
    <definedName name="批发和零售业" localSheetId="7">[3]基本信息!#REF!</definedName>
    <definedName name="批发和零售业">基本信息!$T$26:$W$26</definedName>
    <definedName name="其他">基本信息!$W$86</definedName>
    <definedName name="区域股权市场">基本信息!$X$21:$X$39</definedName>
    <definedName name="区域股权市场采矿业">基本信息!$X$49:$X$55</definedName>
    <definedName name="区域股权市场电力、热力、燃气及水生产和供应业">基本信息!$X$89:$X$91</definedName>
    <definedName name="区域股权市场房地产业">基本信息!$X$122:$X$126</definedName>
    <definedName name="区域股权市场建筑业">基本信息!$X$93:$X$96</definedName>
    <definedName name="区域股权市场交通运输、仓储和邮政业">基本信息!$X$101:$X$108</definedName>
    <definedName name="区域股权市场教育">基本信息!$X$143:$X$148</definedName>
    <definedName name="区域股权市场金融业">基本信息!$X$117:$X$120</definedName>
    <definedName name="区域股权市场居民服务、修理和其他服务业">基本信息!$X$139:$X$141</definedName>
    <definedName name="区域股权市场科学研究和技术服务业">基本信息!$X$131:$X$133</definedName>
    <definedName name="区域股权市场农、林、牧、渔业">基本信息!$X$43:$X$47</definedName>
    <definedName name="区域股权市场批发和零售业">基本信息!$X$98:$X$99</definedName>
    <definedName name="区域股权市场水利、环境和公共设施管理业">基本信息!$X$135:$X$137</definedName>
    <definedName name="区域股权市场卫生和社会工作">基本信息!$X$150:$X$151</definedName>
    <definedName name="区域股权市场文化、体育和娱乐业">基本信息!$X$153:$X$157</definedName>
    <definedName name="区域股权市场信息传输、软件和信息技术服务业">基本信息!$X$113:$X$115</definedName>
    <definedName name="区域股权市场制造业">基本信息!$X$57:$X$87</definedName>
    <definedName name="区域股权市场住宿和餐饮业">基本信息!$X$110:$X$111</definedName>
    <definedName name="区域股权市场综合">基本信息!$X$159</definedName>
    <definedName name="区域股权市场租赁和商务服务业">基本信息!$X$128:$X$129</definedName>
    <definedName name="上海A股">基本信息!$S$21:$S$39</definedName>
    <definedName name="上海A股采矿业">基本信息!$S$49:$S$55</definedName>
    <definedName name="上海A股电力、热力、燃气及水生产和供应业">基本信息!$S$89:$S$91</definedName>
    <definedName name="上海A股房地产业">基本信息!$S$122</definedName>
    <definedName name="上海A股建筑业">基本信息!$S$93:$S$96</definedName>
    <definedName name="上海A股交通运输、仓储和邮政业">基本信息!$S$101:$S$108</definedName>
    <definedName name="上海A股教育">基本信息!$S$139</definedName>
    <definedName name="上海A股金融业">基本信息!$S$117:$S$120</definedName>
    <definedName name="上海A股居民服务、修理和其他服务业">基本信息!$S$135:$S$137</definedName>
    <definedName name="上海A股科学研究和技术服务业">基本信息!$S$127:$S$129</definedName>
    <definedName name="上海A股农、林、牧、渔业">基本信息!$S$43:$S$47</definedName>
    <definedName name="上海A股批发和零售业">基本信息!$S$98:$S$99</definedName>
    <definedName name="上海A股水利、环境和公共设施管理业">基本信息!$S$131:$S$133</definedName>
    <definedName name="上海A股卫生和社会工作">基本信息!$S$141:$S$142</definedName>
    <definedName name="上海A股卫生和社会工作业">基本信息!$S$141:$S$142</definedName>
    <definedName name="上海A股文化、体育和娱乐业">基本信息!$S$144:$S$148</definedName>
    <definedName name="上海A股信息传输、软件和信息技术服务业">基本信息!$S$113:$S$115</definedName>
    <definedName name="上海A股制造业">基本信息!$S$57:$S$87</definedName>
    <definedName name="上海A股住宿和餐饮业">基本信息!$S$110:$S$111</definedName>
    <definedName name="上海A股综合">基本信息!$S$150</definedName>
    <definedName name="上海A股租赁和商务服务业">基本信息!$S$124:$S$125</definedName>
    <definedName name="深圳A股">基本信息!$T$21:$T$39</definedName>
    <definedName name="深圳A股采矿业">基本信息!$T$49:$T$55</definedName>
    <definedName name="深圳A股电力、热力、燃气及水生产和供应业">基本信息!$T$89:$T$91</definedName>
    <definedName name="深圳A股房地产业">基本信息!$T$122</definedName>
    <definedName name="深圳A股建筑业">基本信息!$T$93:$T$96</definedName>
    <definedName name="深圳A股交通运输、仓储和邮政业">基本信息!$T$101:$T$108</definedName>
    <definedName name="深圳A股教育">基本信息!$T$139</definedName>
    <definedName name="深圳A股金融业">基本信息!$T$117:$T$120</definedName>
    <definedName name="深圳A股居民服务、修理和其他服务业">基本信息!$T$135:$T$137</definedName>
    <definedName name="深圳A股科学研究和技术服务业">基本信息!$T$127:$T$129</definedName>
    <definedName name="深圳A股农、林、牧、渔业">基本信息!$T$43:$T$47</definedName>
    <definedName name="深圳A股批发和零售业">基本信息!$T$98:$T$99</definedName>
    <definedName name="深圳A股水利、环境和公共设施管理业">基本信息!$T$131:$T$133</definedName>
    <definedName name="深圳A股卫生和社会工作">基本信息!$T$141:$T$142</definedName>
    <definedName name="深圳A股卫生和社会工作业">基本信息!$T$141:$T$142</definedName>
    <definedName name="深圳A股文化、体育和娱乐业">基本信息!$T$144:$T$148</definedName>
    <definedName name="深圳A股信息传输、软件和信息技术服务业">基本信息!$T$113:$T$115</definedName>
    <definedName name="深圳A股制造业">基本信息!$T$57:$T$87</definedName>
    <definedName name="深圳A股住宿和餐饮业">基本信息!$T$110:$T$111</definedName>
    <definedName name="深圳A股综合">基本信息!$T$150</definedName>
    <definedName name="深圳A股租赁和商务服务业">基本信息!$T$124:$T$125</definedName>
    <definedName name="水利、环境和公共设施管理业">基本信息!$T$34:$W$34</definedName>
    <definedName name="卫生和社会工作">基本信息!$T$37:$W$37</definedName>
    <definedName name="文化、体育和娱乐业">基本信息!$T$38:$W$38</definedName>
    <definedName name="新三板">基本信息!$U$21:$U$39</definedName>
    <definedName name="新三板采矿业">基本信息!$U$49:$U$55</definedName>
    <definedName name="新三板电力、热力、燃气及水生产和供应业">基本信息!$U$89:$U$91</definedName>
    <definedName name="新三板房地产业">基本信息!$U$122:$U$126</definedName>
    <definedName name="新三板或区域股权市场">基本信息!$U$21:$U$39</definedName>
    <definedName name="新三板或区域股权市场采矿业">基本信息!$U$49:$U$55</definedName>
    <definedName name="新三板或区域股权市场电力、热力、燃气及水生产和供应业">基本信息!$U$89:$U$91</definedName>
    <definedName name="新三板或区域股权市场房地产业">基本信息!$U$122:$U$126</definedName>
    <definedName name="新三板或区域股权市场建筑业">基本信息!$U$93:$U$96</definedName>
    <definedName name="新三板或区域股权市场交通运输、仓储和邮政业">基本信息!$U$101:$U$108</definedName>
    <definedName name="新三板或区域股权市场教育">基本信息!$U$143:$U$148</definedName>
    <definedName name="新三板或区域股权市场金融业">基本信息!$U$117:$U$120</definedName>
    <definedName name="新三板或区域股权市场居民服务、修理和其他服务业">基本信息!$U$139:$U$141</definedName>
    <definedName name="新三板或区域股权市场科学研究和技术服务业">基本信息!$U$131:$U$133</definedName>
    <definedName name="新三板或区域股权市场农、林、牧、渔业">基本信息!$U$43:$U$47</definedName>
    <definedName name="新三板或区域股权市场批发和零售业">基本信息!$U$98:$U$99</definedName>
    <definedName name="新三板或区域股权市场水利、环境和公共设施管理业">基本信息!$U$135:$U$137</definedName>
    <definedName name="新三板或区域股权市场卫生和社会工作">基本信息!$U$150:$U$151</definedName>
    <definedName name="新三板或区域股权市场文化、体育和娱乐业">基本信息!$U$153:$U$157</definedName>
    <definedName name="新三板或区域股权市场信息传输、软件和信息技术服务业">基本信息!$U$113:$U$115</definedName>
    <definedName name="新三板或区域股权市场制造业">基本信息!$U$57:$U$87</definedName>
    <definedName name="新三板或区域股权市场住宿和餐饮业">基本信息!$U$110:$U$111</definedName>
    <definedName name="新三板或区域股权市场综合">基本信息!$U$159</definedName>
    <definedName name="新三板或区域股权市场租赁和商务服务业">基本信息!$U$128:$U$129</definedName>
    <definedName name="新三板建筑业">基本信息!$U$93:$U$96</definedName>
    <definedName name="新三板交通运输、仓储和邮政业">基本信息!$U$101:$U$108</definedName>
    <definedName name="新三板教育">基本信息!$U$143:$U$148</definedName>
    <definedName name="新三板金融业">基本信息!$U$117:$U$120</definedName>
    <definedName name="新三板居民服务、修理和其他服务业">基本信息!$U$139:$U$141</definedName>
    <definedName name="新三板科学研究和技术服务业">基本信息!$U$131:$U$133</definedName>
    <definedName name="新三板农、林、牧、渔业">基本信息!$U$43:$U$47</definedName>
    <definedName name="新三板批发和零售业">基本信息!$U$98:$U$99</definedName>
    <definedName name="新三板水利、环境和公共设施管理业">基本信息!$U$135:$U$137</definedName>
    <definedName name="新三板卫生和社会工作">基本信息!$U$150:$U$151</definedName>
    <definedName name="新三板文化、体育和娱乐业">基本信息!$U$153:$U$157</definedName>
    <definedName name="新三板信息传输、软件和信息技术服务业">基本信息!$U$113:$U$115</definedName>
    <definedName name="新三板制造业">基本信息!$U$57:$U$87</definedName>
    <definedName name="新三板住宿和餐饮业">基本信息!$U$110:$U$111</definedName>
    <definedName name="新三板综合">基本信息!$U$159</definedName>
    <definedName name="新三板租赁和商务服务业">基本信息!$U$128:$U$129</definedName>
    <definedName name="信息传输、软件和信息技术服务业">基本信息!$T$29:$W$29</definedName>
    <definedName name="医疗保健业">基本信息!$W$83:$W$84</definedName>
    <definedName name="制造业" localSheetId="8">[3]基本信息!#REF!</definedName>
    <definedName name="制造业" localSheetId="7">[3]基本信息!#REF!</definedName>
    <definedName name="制造业">基本信息!$T$23:$W$23</definedName>
    <definedName name="住宿和餐饮业">基本信息!$T$28:$W$28</definedName>
    <definedName name="综合">基本信息!$T$39:$W$39</definedName>
    <definedName name="综合企业">基本信息!$W$22:$W$33</definedName>
    <definedName name="租赁和商务服务业">基本信息!$T$32:$W$32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39" l="1"/>
  <c r="F40" i="39" s="1"/>
  <c r="F39" i="39"/>
  <c r="J15" i="1" l="1"/>
  <c r="J14" i="1"/>
  <c r="J13" i="1"/>
  <c r="J12" i="1"/>
  <c r="J11" i="1"/>
  <c r="J10" i="1"/>
  <c r="J9" i="1"/>
  <c r="J8" i="1"/>
  <c r="J7" i="1"/>
  <c r="J6" i="1"/>
  <c r="J5" i="1"/>
  <c r="J4" i="1"/>
  <c r="J3" i="1"/>
  <c r="F3" i="39" l="1"/>
  <c r="B5" i="20"/>
  <c r="B5" i="19"/>
  <c r="D28" i="20"/>
  <c r="D22" i="20"/>
  <c r="D16" i="20"/>
  <c r="D10" i="20"/>
  <c r="D28" i="19"/>
  <c r="D22" i="19"/>
  <c r="D16" i="19"/>
  <c r="H40" i="36"/>
  <c r="G40" i="36"/>
  <c r="F40" i="36"/>
  <c r="E40" i="36"/>
  <c r="H34" i="36"/>
  <c r="G34" i="36"/>
  <c r="F34" i="36"/>
  <c r="E34" i="36"/>
  <c r="H28" i="36"/>
  <c r="G28" i="36"/>
  <c r="F28" i="36"/>
  <c r="E28" i="36"/>
  <c r="H22" i="36"/>
  <c r="G22" i="36"/>
  <c r="F22" i="36"/>
  <c r="E22" i="36"/>
  <c r="H16" i="36"/>
  <c r="G16" i="36"/>
  <c r="F16" i="36"/>
  <c r="E16" i="36"/>
  <c r="H10" i="36"/>
  <c r="G10" i="36"/>
  <c r="F10" i="36"/>
  <c r="E10" i="36"/>
  <c r="H4" i="36"/>
  <c r="G4" i="36"/>
  <c r="F4" i="36"/>
  <c r="E4" i="36"/>
  <c r="C22" i="24"/>
  <c r="D21" i="24"/>
  <c r="D20" i="24"/>
  <c r="D19" i="24"/>
  <c r="D18" i="24"/>
  <c r="D17" i="24"/>
  <c r="D22" i="24" s="1"/>
  <c r="C11" i="24"/>
  <c r="D6" i="24" s="1"/>
  <c r="D7" i="24"/>
  <c r="I12" i="22"/>
  <c r="J12" i="22" s="1"/>
  <c r="G12" i="22"/>
  <c r="E12" i="22"/>
  <c r="F12" i="22" s="1"/>
  <c r="C12" i="22"/>
  <c r="D11" i="22" s="1"/>
  <c r="J11" i="22"/>
  <c r="H11" i="22"/>
  <c r="F11" i="22"/>
  <c r="J10" i="22"/>
  <c r="H10" i="22"/>
  <c r="F10" i="22"/>
  <c r="D10" i="22"/>
  <c r="J9" i="22"/>
  <c r="H9" i="22"/>
  <c r="F9" i="22"/>
  <c r="J8" i="22"/>
  <c r="H8" i="22"/>
  <c r="F8" i="22"/>
  <c r="D8" i="22"/>
  <c r="J7" i="22"/>
  <c r="H7" i="22"/>
  <c r="H12" i="22" s="1"/>
  <c r="F7" i="22"/>
  <c r="J6" i="22"/>
  <c r="H6" i="22"/>
  <c r="F6" i="22"/>
  <c r="D6" i="22"/>
  <c r="G4" i="22"/>
  <c r="C4" i="22"/>
  <c r="M12" i="21"/>
  <c r="L12" i="21"/>
  <c r="K12" i="21"/>
  <c r="G12" i="21"/>
  <c r="F12" i="21"/>
  <c r="I12" i="21" s="1"/>
  <c r="E12" i="21"/>
  <c r="D12" i="21"/>
  <c r="C12" i="21"/>
  <c r="M11" i="21"/>
  <c r="I11" i="21"/>
  <c r="H11" i="21"/>
  <c r="J11" i="21" s="1"/>
  <c r="E11" i="21"/>
  <c r="M10" i="21"/>
  <c r="I10" i="21"/>
  <c r="H10" i="21"/>
  <c r="J10" i="21" s="1"/>
  <c r="E10" i="21"/>
  <c r="M9" i="21"/>
  <c r="J9" i="21"/>
  <c r="I9" i="21"/>
  <c r="H9" i="21"/>
  <c r="E9" i="21"/>
  <c r="M8" i="21"/>
  <c r="I8" i="21"/>
  <c r="H8" i="21"/>
  <c r="E8" i="21"/>
  <c r="J8" i="21" s="1"/>
  <c r="M7" i="21"/>
  <c r="J7" i="21"/>
  <c r="I7" i="21"/>
  <c r="H7" i="21"/>
  <c r="E7" i="21"/>
  <c r="M6" i="21"/>
  <c r="I6" i="21"/>
  <c r="H6" i="21"/>
  <c r="J6" i="21" s="1"/>
  <c r="E6" i="21"/>
  <c r="K4" i="21"/>
  <c r="F4" i="21"/>
  <c r="C4" i="21"/>
  <c r="D10" i="19"/>
  <c r="F5" i="17"/>
  <c r="E5" i="17"/>
  <c r="D5" i="17"/>
  <c r="C5" i="17"/>
  <c r="F56" i="16"/>
  <c r="E56" i="16"/>
  <c r="D56" i="16"/>
  <c r="C56" i="16"/>
  <c r="F51" i="16"/>
  <c r="F57" i="16" s="1"/>
  <c r="E51" i="16"/>
  <c r="E57" i="16" s="1"/>
  <c r="D51" i="16"/>
  <c r="D57" i="16" s="1"/>
  <c r="C51" i="16"/>
  <c r="C57" i="16" s="1"/>
  <c r="F43" i="16"/>
  <c r="E43" i="16"/>
  <c r="D43" i="16"/>
  <c r="C43" i="16"/>
  <c r="F37" i="16"/>
  <c r="F44" i="16" s="1"/>
  <c r="E37" i="16"/>
  <c r="E44" i="16" s="1"/>
  <c r="D37" i="16"/>
  <c r="D44" i="16" s="1"/>
  <c r="C37" i="16"/>
  <c r="C44" i="16" s="1"/>
  <c r="F29" i="16"/>
  <c r="E29" i="16"/>
  <c r="D29" i="16"/>
  <c r="C29" i="16"/>
  <c r="F19" i="16"/>
  <c r="F30" i="16" s="1"/>
  <c r="E19" i="16"/>
  <c r="E30" i="16" s="1"/>
  <c r="E59" i="16" s="1"/>
  <c r="D19" i="16"/>
  <c r="D30" i="16" s="1"/>
  <c r="D59" i="16" s="1"/>
  <c r="C19" i="16"/>
  <c r="C30" i="16" s="1"/>
  <c r="C59" i="16" s="1"/>
  <c r="F4" i="16"/>
  <c r="E4" i="16"/>
  <c r="D4" i="16"/>
  <c r="C4" i="16"/>
  <c r="E50" i="40"/>
  <c r="D50" i="40"/>
  <c r="C50" i="40"/>
  <c r="E49" i="40"/>
  <c r="D49" i="40"/>
  <c r="C49" i="40"/>
  <c r="E44" i="40"/>
  <c r="D44" i="40"/>
  <c r="C44" i="40"/>
  <c r="E37" i="40"/>
  <c r="D37" i="40"/>
  <c r="E36" i="40"/>
  <c r="D36" i="40"/>
  <c r="C36" i="40"/>
  <c r="E31" i="40"/>
  <c r="D31" i="40"/>
  <c r="C31" i="40"/>
  <c r="C37" i="40" s="1"/>
  <c r="E24" i="40"/>
  <c r="E52" i="40" s="1"/>
  <c r="E54" i="40" s="1"/>
  <c r="E23" i="40"/>
  <c r="D23" i="40"/>
  <c r="C23" i="40"/>
  <c r="E13" i="40"/>
  <c r="D13" i="40"/>
  <c r="D24" i="40" s="1"/>
  <c r="D52" i="40" s="1"/>
  <c r="D54" i="40" s="1"/>
  <c r="C13" i="40"/>
  <c r="C24" i="40" s="1"/>
  <c r="E3" i="40"/>
  <c r="D3" i="40"/>
  <c r="C3" i="40"/>
  <c r="F52" i="38"/>
  <c r="E52" i="38"/>
  <c r="D52" i="38"/>
  <c r="C52" i="38"/>
  <c r="F51" i="38"/>
  <c r="F42" i="38"/>
  <c r="E42" i="38"/>
  <c r="D42" i="38"/>
  <c r="C42" i="38"/>
  <c r="F37" i="38"/>
  <c r="E37" i="38"/>
  <c r="D37" i="38"/>
  <c r="D36" i="38" s="1"/>
  <c r="C37" i="38"/>
  <c r="C36" i="38" s="1"/>
  <c r="E36" i="38"/>
  <c r="E35" i="38" s="1"/>
  <c r="F35" i="38"/>
  <c r="C26" i="38"/>
  <c r="C28" i="38" s="1"/>
  <c r="F23" i="38"/>
  <c r="F26" i="38" s="1"/>
  <c r="F28" i="38" s="1"/>
  <c r="E23" i="38"/>
  <c r="E26" i="38" s="1"/>
  <c r="E28" i="38" s="1"/>
  <c r="D23" i="38"/>
  <c r="D26" i="38" s="1"/>
  <c r="D28" i="38" s="1"/>
  <c r="C23" i="38"/>
  <c r="F3" i="38"/>
  <c r="E3" i="38"/>
  <c r="D3" i="38"/>
  <c r="C3" i="38"/>
  <c r="C82" i="39"/>
  <c r="F80" i="39"/>
  <c r="F82" i="39" s="1"/>
  <c r="E80" i="39"/>
  <c r="E82" i="39" s="1"/>
  <c r="D80" i="39"/>
  <c r="D82" i="39" s="1"/>
  <c r="C80" i="39"/>
  <c r="F67" i="39"/>
  <c r="E67" i="39"/>
  <c r="D67" i="39"/>
  <c r="C67" i="39"/>
  <c r="F55" i="39"/>
  <c r="F68" i="39" s="1"/>
  <c r="F83" i="39" s="1"/>
  <c r="E55" i="39"/>
  <c r="E68" i="39" s="1"/>
  <c r="E83" i="39" s="1"/>
  <c r="D55" i="39"/>
  <c r="D68" i="39" s="1"/>
  <c r="D83" i="39" s="1"/>
  <c r="C55" i="39"/>
  <c r="C68" i="39" s="1"/>
  <c r="C83" i="39" s="1"/>
  <c r="E39" i="39"/>
  <c r="D39" i="39"/>
  <c r="C39" i="39"/>
  <c r="E19" i="39"/>
  <c r="E40" i="39" s="1"/>
  <c r="D19" i="39"/>
  <c r="D40" i="39" s="1"/>
  <c r="C19" i="39"/>
  <c r="C40" i="39" s="1"/>
  <c r="E3" i="39"/>
  <c r="D3" i="39"/>
  <c r="C3" i="39"/>
  <c r="H18" i="13"/>
  <c r="K18" i="13" s="1"/>
  <c r="G18" i="13"/>
  <c r="J18" i="13" s="1"/>
  <c r="F18" i="13"/>
  <c r="D18" i="13"/>
  <c r="C30" i="37"/>
  <c r="C28" i="37"/>
  <c r="C26" i="37"/>
  <c r="C25" i="37"/>
  <c r="F24" i="37"/>
  <c r="C24" i="37"/>
  <c r="C23" i="37"/>
  <c r="C22" i="37"/>
  <c r="C21" i="37"/>
  <c r="C20" i="37"/>
  <c r="C18" i="37"/>
  <c r="C17" i="37"/>
  <c r="C16" i="37"/>
  <c r="C15" i="37"/>
  <c r="C14" i="37"/>
  <c r="C13" i="37"/>
  <c r="C12" i="37"/>
  <c r="C11" i="37"/>
  <c r="C10" i="37"/>
  <c r="C9" i="37"/>
  <c r="C8" i="37"/>
  <c r="C7" i="37"/>
  <c r="C6" i="37"/>
  <c r="C5" i="37"/>
  <c r="C4" i="37"/>
  <c r="C3" i="37"/>
  <c r="C2" i="37"/>
  <c r="C1" i="37"/>
  <c r="H11" i="12"/>
  <c r="K11" i="12" s="1"/>
  <c r="G11" i="12"/>
  <c r="J11" i="12" s="1"/>
  <c r="F11" i="12"/>
  <c r="D11" i="12"/>
  <c r="H75" i="10"/>
  <c r="F75" i="10"/>
  <c r="H74" i="10"/>
  <c r="D74" i="10"/>
  <c r="H73" i="10"/>
  <c r="E73" i="10"/>
  <c r="D73" i="10"/>
  <c r="H72" i="10"/>
  <c r="E72" i="10"/>
  <c r="D72" i="10"/>
  <c r="H71" i="10"/>
  <c r="E71" i="10"/>
  <c r="D71" i="10"/>
  <c r="H70" i="10"/>
  <c r="D70" i="10"/>
  <c r="C68" i="10"/>
  <c r="H19" i="10"/>
  <c r="F19" i="10"/>
  <c r="H18" i="10"/>
  <c r="H17" i="10"/>
  <c r="H16" i="10"/>
  <c r="H15" i="10"/>
  <c r="H14" i="10"/>
  <c r="F10" i="10"/>
  <c r="H9" i="10" s="1"/>
  <c r="H8" i="10"/>
  <c r="H7" i="10"/>
  <c r="H6" i="10"/>
  <c r="H5" i="10"/>
  <c r="H29" i="5"/>
  <c r="K29" i="5" s="1"/>
  <c r="G29" i="5"/>
  <c r="J29" i="5" s="1"/>
  <c r="F29" i="5"/>
  <c r="E29" i="5"/>
  <c r="D29" i="5"/>
  <c r="H30" i="5" l="1"/>
  <c r="C19" i="37" s="1"/>
  <c r="H19" i="13"/>
  <c r="C29" i="37" s="1"/>
  <c r="E61" i="16"/>
  <c r="C61" i="16"/>
  <c r="D61" i="16"/>
  <c r="F85" i="39"/>
  <c r="F84" i="39" s="1"/>
  <c r="C57" i="38"/>
  <c r="C56" i="38" s="1"/>
  <c r="F59" i="16"/>
  <c r="F61" i="16" s="1"/>
  <c r="F57" i="38"/>
  <c r="F56" i="38" s="1"/>
  <c r="F50" i="38"/>
  <c r="D85" i="39"/>
  <c r="D84" i="39" s="1"/>
  <c r="C85" i="39"/>
  <c r="C84" i="39" s="1"/>
  <c r="C52" i="40"/>
  <c r="C54" i="40" s="1"/>
  <c r="H12" i="12"/>
  <c r="C27" i="37" s="1"/>
  <c r="D35" i="38"/>
  <c r="D51" i="38"/>
  <c r="E85" i="39"/>
  <c r="E84" i="39" s="1"/>
  <c r="D57" i="38"/>
  <c r="D56" i="38" s="1"/>
  <c r="D50" i="38"/>
  <c r="C35" i="38"/>
  <c r="C50" i="38" s="1"/>
  <c r="C51" i="38"/>
  <c r="E57" i="38"/>
  <c r="E56" i="38" s="1"/>
  <c r="E50" i="38"/>
  <c r="D8" i="24"/>
  <c r="D11" i="24" s="1"/>
  <c r="H10" i="10"/>
  <c r="D9" i="24"/>
  <c r="E51" i="38"/>
  <c r="D7" i="22"/>
  <c r="D12" i="22" s="1"/>
  <c r="D9" i="22"/>
  <c r="D10" i="24"/>
  <c r="H12" i="21"/>
  <c r="J12" i="21" s="1"/>
</calcChain>
</file>

<file path=xl/comments1.xml><?xml version="1.0" encoding="utf-8"?>
<comments xmlns="http://schemas.openxmlformats.org/spreadsheetml/2006/main">
  <authors>
    <author>Administrator</author>
    <author>作者</author>
    <author>姬莉</author>
  </authors>
  <commentList>
    <comment ref="B11" authorId="0" shapeId="0">
      <text>
        <r>
          <rPr>
            <sz val="8"/>
            <rFont val="宋体"/>
            <family val="3"/>
            <charset val="134"/>
          </rPr>
          <t xml:space="preserve">
该科目计量：以公允价值计量且其变动计入其他综合收益的应收票据和应收账款等</t>
        </r>
      </text>
    </comment>
    <comment ref="B13" authorId="0" shapeId="0">
      <text>
        <r>
          <rPr>
            <sz val="9"/>
            <rFont val="宋体"/>
            <family val="3"/>
            <charset val="134"/>
          </rPr>
          <t xml:space="preserve">
</t>
        </r>
        <r>
          <rPr>
            <sz val="8"/>
            <rFont val="宋体"/>
            <family val="3"/>
            <charset val="134"/>
          </rPr>
          <t>应根据“应收利息”“应收股利”
和“其他应收款”科目的期末余额合计数，减去“坏账准备”科目中相关坏账准备期末余额后的金额填列</t>
        </r>
      </text>
    </comment>
    <comment ref="B17" authorId="0" shapeId="0">
      <text>
        <r>
          <rPr>
            <sz val="9"/>
            <rFont val="宋体"/>
            <family val="3"/>
            <charset val="134"/>
          </rPr>
          <t xml:space="preserve">
自资产负债表日起一年内到期的长期债权投资的期末账面价值，在“一年内到期的非流动资产”项目反映</t>
        </r>
      </text>
    </comment>
    <comment ref="B18" authorId="0" shapeId="0">
      <text>
        <r>
          <rPr>
            <sz val="9"/>
            <rFont val="宋体"/>
            <family val="3"/>
            <charset val="134"/>
          </rPr>
          <t xml:space="preserve">
企业购入的以摊余成本计量的一年内到期的债权投资的期末账面价值，在“其他流动资产”项目反映</t>
        </r>
      </text>
    </comment>
    <comment ref="B21" authorId="0" shapeId="0">
      <text>
        <r>
          <rPr>
            <sz val="9"/>
            <rFont val="宋体"/>
            <family val="3"/>
            <charset val="134"/>
          </rPr>
          <t xml:space="preserve">
</t>
        </r>
        <r>
          <rPr>
            <sz val="8"/>
            <rFont val="宋体"/>
            <family val="3"/>
            <charset val="134"/>
          </rPr>
          <t>反映资产负债表日企业以摊余成本计
量的长期债权投资的期末账面价值</t>
        </r>
      </text>
    </comment>
    <comment ref="B22" authorId="0" shapeId="0">
      <text>
        <r>
          <rPr>
            <sz val="9"/>
            <rFont val="宋体"/>
            <family val="3"/>
            <charset val="134"/>
          </rPr>
          <t xml:space="preserve">
反映资产负债表日企业分类为以公允价值计量且其变动计入其他综合收益的长期债权投资的期末账面价值</t>
        </r>
      </text>
    </comment>
    <comment ref="B25" authorId="0" shapeId="0">
      <text>
        <r>
          <rPr>
            <sz val="9"/>
            <rFont val="宋体"/>
            <family val="3"/>
            <charset val="134"/>
          </rPr>
          <t xml:space="preserve">
</t>
        </r>
        <r>
          <rPr>
            <sz val="8"/>
            <rFont val="宋体"/>
            <family val="3"/>
            <charset val="134"/>
          </rPr>
          <t>反映资产负债表日企业指定为以公允价值计量且其变动计入其他综合收益的非交易性权益工具投资的期末账面价值</t>
        </r>
      </text>
    </comment>
    <comment ref="B26" authorId="0" shapeId="0">
      <text>
        <r>
          <rPr>
            <sz val="9"/>
            <rFont val="宋体"/>
            <family val="3"/>
            <charset val="134"/>
          </rPr>
          <t xml:space="preserve">
该科目计量（1）持有期超过1年的交易性金融资产（2)
</t>
        </r>
      </text>
    </comment>
    <comment ref="B28" authorId="1" shapeId="0">
      <text>
        <r>
          <rPr>
            <b/>
            <sz val="9"/>
            <rFont val="宋体"/>
            <family val="3"/>
            <charset val="134"/>
          </rPr>
          <t>固定资产：此处指固定资产期末净值。</t>
        </r>
        <r>
          <rPr>
            <sz val="9"/>
            <rFont val="宋体"/>
            <family val="3"/>
            <charset val="134"/>
          </rPr>
          <t xml:space="preserve">
</t>
        </r>
      </text>
    </comment>
    <comment ref="B32" authorId="0" shapeId="0">
      <text>
        <r>
          <rPr>
            <sz val="9"/>
            <rFont val="宋体"/>
            <family val="3"/>
            <charset val="134"/>
          </rPr>
          <t xml:space="preserve">
</t>
        </r>
        <r>
          <rPr>
            <sz val="8"/>
            <rFont val="宋体"/>
            <family val="3"/>
            <charset val="134"/>
          </rPr>
          <t>反映资产负债表日承租人企业持有的使用权资产的期末账面价值。该项目应根据“使用权资产”科目的期末余额，减去“使用权资产累计折旧”和“使用权资产减值准备”科目的期末余额后的金额填列</t>
        </r>
      </text>
    </comment>
    <comment ref="B33" authorId="1" shapeId="0">
      <text>
        <r>
          <rPr>
            <b/>
            <sz val="9"/>
            <rFont val="宋体"/>
            <family val="3"/>
            <charset val="134"/>
          </rPr>
          <t>无形资产：此处指无形资产期末净值。</t>
        </r>
        <r>
          <rPr>
            <sz val="9"/>
            <rFont val="宋体"/>
            <family val="3"/>
            <charset val="134"/>
          </rPr>
          <t xml:space="preserve">
</t>
        </r>
      </text>
    </comment>
    <comment ref="B38" authorId="1" shapeId="0">
      <text>
        <r>
          <rPr>
            <b/>
            <sz val="9"/>
            <rFont val="宋体"/>
            <family val="3"/>
            <charset val="134"/>
          </rPr>
          <t xml:space="preserve">
其他非流动资产：此处应填写未在本会计报表内统计的所有非流动资产科目汇总金额。</t>
        </r>
        <r>
          <rPr>
            <sz val="9"/>
            <rFont val="宋体"/>
            <family val="3"/>
            <charset val="134"/>
          </rPr>
          <t xml:space="preserve">
</t>
        </r>
      </text>
    </comment>
    <comment ref="B46" authorId="0" shapeId="0">
      <text>
        <r>
          <rPr>
            <sz val="9"/>
            <rFont val="宋体"/>
            <family val="3"/>
            <charset val="134"/>
          </rPr>
          <t xml:space="preserve">
根据“应付账款”和“预付账款”科目所属的相关明细科目的期末贷方余额合计数填列。</t>
        </r>
      </text>
    </comment>
    <comment ref="B51" authorId="0" shapeId="0">
      <text>
        <r>
          <rPr>
            <sz val="9"/>
            <rFont val="宋体"/>
            <family val="3"/>
            <charset val="134"/>
          </rPr>
          <t xml:space="preserve">
应根据“应付利息”“应付股利”和“其他应付款”科目的期末余额合计数填列</t>
        </r>
      </text>
    </comment>
    <comment ref="B54" authorId="1" shapeId="0">
      <text>
        <r>
          <rPr>
            <b/>
            <sz val="9"/>
            <rFont val="宋体"/>
            <family val="3"/>
            <charset val="134"/>
          </rPr>
          <t>其他流动负债：此处应填写未在本会计报表内统计的所有流动负债科目汇总金额。</t>
        </r>
        <r>
          <rPr>
            <sz val="9"/>
            <rFont val="宋体"/>
            <family val="3"/>
            <charset val="134"/>
          </rPr>
          <t xml:space="preserve">
</t>
        </r>
      </text>
    </comment>
    <comment ref="B58" authorId="0" shapeId="0">
      <text>
        <r>
          <rPr>
            <sz val="9"/>
            <rFont val="宋体"/>
            <family val="3"/>
            <charset val="134"/>
          </rPr>
          <t xml:space="preserve">
对于资产负债表日企业发行的金融工具，分类为金融负债的，应在“应付债券”项目填列，对于优先股和永续债，还应在“应付债券”项目下的“优先股”项目和“永续债”项目分别填列</t>
        </r>
      </text>
    </comment>
    <comment ref="B62" authorId="0" shapeId="0">
      <text>
        <r>
          <rPr>
            <sz val="9"/>
            <rFont val="宋体"/>
            <family val="3"/>
            <charset val="134"/>
          </rPr>
          <t xml:space="preserve">
</t>
        </r>
        <r>
          <rPr>
            <sz val="8"/>
            <rFont val="宋体"/>
            <family val="3"/>
            <charset val="134"/>
          </rPr>
          <t>反映资产负债表日企业除长期借款和应付债券以外的其他各种长期应付款项的期末账面价值。该项目应根据“长期应付款”科目的期末余额，减去相关的“未确认融资费用”科目的期末余额后的金额，以及“专项应付款”科目的期末余额填列。</t>
        </r>
      </text>
    </comment>
    <comment ref="B63" authorId="0" shapeId="0">
      <text>
        <r>
          <rPr>
            <sz val="9"/>
            <rFont val="宋体"/>
            <family val="3"/>
            <charset val="134"/>
          </rPr>
          <t xml:space="preserve">
对贷款承诺、财务担保合同等项目计提的损失准备，应当在“预计负债”项目中填列</t>
        </r>
      </text>
    </comment>
    <comment ref="B64" authorId="0" shapeId="0">
      <text>
        <r>
          <rPr>
            <b/>
            <sz val="9"/>
            <rFont val="宋体"/>
            <family val="3"/>
            <charset val="134"/>
          </rPr>
          <t xml:space="preserve">
</t>
        </r>
        <r>
          <rPr>
            <sz val="9"/>
            <rFont val="宋体"/>
            <family val="3"/>
            <charset val="134"/>
          </rPr>
          <t xml:space="preserve">摊销期限只剩一年或不足一年的，或预计在一年内（含一年）进行摊销的部分，不得归类为流动负债，仍在该项目中填列，不转入“一年内到期的非流动负债”项目
</t>
        </r>
      </text>
    </comment>
    <comment ref="B66" authorId="1" shapeId="0">
      <text>
        <r>
          <rPr>
            <b/>
            <sz val="9"/>
            <rFont val="宋体"/>
            <family val="3"/>
            <charset val="134"/>
          </rPr>
          <t>其他非流动负债：此处应填写未在本会计报表内统计的所有非流动负债科目汇总金额。</t>
        </r>
        <r>
          <rPr>
            <sz val="9"/>
            <rFont val="宋体"/>
            <family val="3"/>
            <charset val="134"/>
          </rPr>
          <t xml:space="preserve">
</t>
        </r>
      </text>
    </comment>
    <comment ref="B70" authorId="2" shapeId="0">
      <text>
        <r>
          <rPr>
            <b/>
            <sz val="9"/>
            <rFont val="宋体"/>
            <family val="3"/>
            <charset val="134"/>
          </rPr>
          <t>所有者权益（或股东权益）：是指所有者向企业投入的资本总和。</t>
        </r>
        <r>
          <rPr>
            <sz val="9"/>
            <rFont val="宋体"/>
            <family val="3"/>
            <charset val="134"/>
          </rPr>
          <t xml:space="preserve">
</t>
        </r>
      </text>
    </comment>
    <comment ref="B71" authorId="0" shapeId="0">
      <text>
        <r>
          <rPr>
            <sz val="9"/>
            <rFont val="宋体"/>
            <family val="3"/>
            <charset val="134"/>
          </rPr>
          <t xml:space="preserve">
反映资产负债表日企业发行在外的除普通股以外分类为权益工具的金融工具的期末账面价值。分类为权益工具的, 应在“其他权益工具”项目填列，对于优先股和永续债，还应在“其他权益工具”项目下的“优先股”项目和“永续债”项目分别填列</t>
        </r>
      </text>
    </comment>
    <comment ref="B77" authorId="0" shapeId="0">
      <text>
        <r>
          <rPr>
            <sz val="9"/>
            <rFont val="宋体"/>
            <family val="3"/>
            <charset val="134"/>
          </rPr>
          <t xml:space="preserve">
反映高危行业企业按国家规定提取的安全生产费的期末账面价值。该项目应根据“专项储备”科目的期末余额填列</t>
        </r>
      </text>
    </comment>
    <comment ref="B80" authorId="1" shapeId="0">
      <text>
        <r>
          <rPr>
            <b/>
            <sz val="9"/>
            <rFont val="宋体"/>
            <family val="3"/>
            <charset val="134"/>
          </rPr>
          <t>归属于母公司所有者权益合计：是指公司集团的所有者权益中归属于母公司所有者权益的部分。</t>
        </r>
        <r>
          <rPr>
            <sz val="9"/>
            <rFont val="宋体"/>
            <family val="3"/>
            <charset val="134"/>
          </rPr>
          <t xml:space="preserve">
</t>
        </r>
      </text>
    </comment>
    <comment ref="B81" authorId="1" shapeId="0">
      <text>
        <r>
          <rPr>
            <b/>
            <sz val="9"/>
            <rFont val="宋体"/>
            <family val="3"/>
            <charset val="134"/>
          </rPr>
          <t>少数股东权益：是指母公司以外的的人拥有的权益，此项针对合并报表企业，如果无少数股东权益或非合并报表企业，则填零。</t>
        </r>
      </text>
    </comment>
  </commentList>
</comments>
</file>

<file path=xl/comments2.xml><?xml version="1.0" encoding="utf-8"?>
<comments xmlns="http://schemas.openxmlformats.org/spreadsheetml/2006/main">
  <authors>
    <author>Administrator</author>
  </authors>
  <commentList>
    <comment ref="B17" authorId="0" shapeId="0">
      <text>
        <r>
          <rPr>
            <sz val="9"/>
            <rFont val="宋体"/>
            <family val="3"/>
            <charset val="134"/>
          </rPr>
          <t xml:space="preserve">
反映企业因转让等情形导致终止确认以摊余成本计量的金融资产而产生的利得或损失。</t>
        </r>
      </text>
    </comment>
    <comment ref="B20" authorId="0" shapeId="0">
      <text>
        <r>
          <rPr>
            <sz val="9"/>
            <rFont val="宋体"/>
            <family val="3"/>
            <charset val="134"/>
          </rPr>
          <t xml:space="preserve">
要求计提的各项金融工具信用减值准备所确认的信用损失</t>
        </r>
      </text>
    </comment>
    <comment ref="B22" authorId="0" shapeId="0">
      <text>
        <r>
          <rPr>
            <sz val="9"/>
            <rFont val="宋体"/>
            <family val="3"/>
            <charset val="134"/>
          </rPr>
          <t xml:space="preserve">
反映企业出售划分为持有待售的非流动资产（金融工具、长期股权投资和投资性房地产除外）或处置组（子公司和业务除外）时确认的处置利得或损失，以及处置未划分为持有待售的固定资产、在建工程、生产性生物资产及
无形资产而产生的处置利得或损失。债务重组中因处置非流动资产（金融工具、长期股权投资和投资性房地产除外）产生的利得或损失和非货币性资产交换中换出非流动资产（金融工具、长期股权投资和投资性房地产除外）产生的利得或损失也包括在本项目内。</t>
        </r>
      </text>
    </comment>
    <comment ref="B24" authorId="0" shapeId="0">
      <text>
        <r>
          <rPr>
            <sz val="9"/>
            <rFont val="宋体"/>
            <family val="3"/>
            <charset val="134"/>
          </rPr>
          <t xml:space="preserve">
反映企业发生的除营业利润以外的收益，主要包括与企业日常活动无关的政府补助、盘盈利得、捐赠利得（企业接受股东或股东的子公司直接或间接的捐赠，经济实质属于股东对企业的资本性投入的除外）等。</t>
        </r>
      </text>
    </comment>
    <comment ref="B25" authorId="0" shapeId="0">
      <text>
        <r>
          <rPr>
            <sz val="9"/>
            <rFont val="宋体"/>
            <family val="3"/>
            <charset val="134"/>
          </rPr>
          <t xml:space="preserve">
反映企业发生的除营业利润以外的支出，主要包括公益性捐赠支出、非常损失、盘亏损失、非流动资产毁损报废损失等。该项目应根据“营业外支出”科目的发生额分析填列。</t>
        </r>
      </text>
    </comment>
    <comment ref="B40" authorId="0" shapeId="0">
      <text>
        <r>
          <rPr>
            <sz val="9"/>
            <rFont val="宋体"/>
            <family val="3"/>
            <charset val="134"/>
          </rPr>
          <t xml:space="preserve">
反映企业指定为以公允价值计量且其变动计入其他综合收益的非交易性权益工具投资发生的公允价值变动。</t>
        </r>
      </text>
    </comment>
    <comment ref="B41" authorId="0" shapeId="0">
      <text>
        <r>
          <rPr>
            <sz val="9"/>
            <rFont val="宋体"/>
            <family val="3"/>
            <charset val="134"/>
          </rPr>
          <t xml:space="preserve">
反映企业指定为以公允价值计量且其变动计入当期损益的金融负债，由企业自身信用风险变动引起的公允价值变动而计入其他综合收益的金额。</t>
        </r>
      </text>
    </comment>
    <comment ref="B44" authorId="0" shapeId="0">
      <text>
        <r>
          <rPr>
            <sz val="9"/>
            <rFont val="宋体"/>
            <family val="3"/>
            <charset val="134"/>
          </rPr>
          <t xml:space="preserve">
</t>
        </r>
        <r>
          <rPr>
            <sz val="8"/>
            <rFont val="宋体"/>
            <family val="3"/>
            <charset val="134"/>
          </rPr>
          <t>反映企业分类为以公允价值计量且其变动计入其他综合收益的债权投资发生的公允价值变动。企业将一项以公允价值计量且其变动计入其他综合收益的金融资产重分类为以摊余成本计量的金融资产，或重分类为以公允价值计量且其变动计入当期损益的金融资产时，之前计入其他综合收益的累计利得或损失从其他综合收益中转出的金额作为该项目的减项</t>
        </r>
        <r>
          <rPr>
            <sz val="9"/>
            <rFont val="宋体"/>
            <family val="3"/>
            <charset val="134"/>
          </rPr>
          <t>。</t>
        </r>
      </text>
    </comment>
    <comment ref="B45" authorId="0" shapeId="0">
      <text>
        <r>
          <rPr>
            <sz val="9"/>
            <rFont val="宋体"/>
            <family val="3"/>
            <charset val="134"/>
          </rPr>
          <t xml:space="preserve">
反映企业将一项以摊余成本计量的金融资产重分类为以公允价值
计量且其变动计入其他综合收益的金融资产时，计入其他综合收
益的原账面价值与公允价值之间的差额。</t>
        </r>
      </text>
    </comment>
    <comment ref="B46" authorId="0" shapeId="0">
      <text>
        <r>
          <rPr>
            <sz val="9"/>
            <rFont val="宋体"/>
            <family val="3"/>
            <charset val="134"/>
          </rPr>
          <t xml:space="preserve">
以公允价值计量且其变动计入其他综合收益的金融资产的损失准备</t>
        </r>
      </text>
    </comment>
    <comment ref="B47" authorId="0" shapeId="0">
      <text>
        <r>
          <rPr>
            <sz val="9"/>
            <rFont val="宋体"/>
            <family val="3"/>
            <charset val="134"/>
          </rPr>
          <t xml:space="preserve">
反映企业套期工具产生的利得或损失中属于套期有效的部分。该项目应根据“其他综合收益”科目下的“套期储备”明细科目的发生额分析填列</t>
        </r>
      </text>
    </comment>
    <comment ref="B49" authorId="0" shapeId="0">
      <text>
        <r>
          <rPr>
            <sz val="9"/>
            <rFont val="宋体"/>
            <family val="3"/>
            <charset val="134"/>
          </rPr>
          <t xml:space="preserve">
如果金额不为零，需要填写金额，参与到综合收益的计算
</t>
        </r>
      </text>
    </comment>
    <comment ref="B54" authorId="0" shapeId="0">
      <text>
        <r>
          <rPr>
            <sz val="9"/>
            <rFont val="宋体"/>
            <family val="3"/>
            <charset val="134"/>
          </rPr>
          <t xml:space="preserve">
如果有金额，请直接填写金额</t>
        </r>
      </text>
    </comment>
    <comment ref="B55" authorId="0" shapeId="0">
      <text>
        <r>
          <rPr>
            <sz val="9"/>
            <rFont val="宋体"/>
            <family val="3"/>
            <charset val="134"/>
          </rPr>
          <t xml:space="preserve">
如果有金额，请直接填写金额</t>
        </r>
      </text>
    </comment>
  </commentList>
</comments>
</file>

<file path=xl/sharedStrings.xml><?xml version="1.0" encoding="utf-8"?>
<sst xmlns="http://schemas.openxmlformats.org/spreadsheetml/2006/main" count="2664" uniqueCount="1082">
  <si>
    <t>企业基本信息填写页</t>
  </si>
  <si>
    <t>指标</t>
  </si>
  <si>
    <t>请填写</t>
  </si>
  <si>
    <t>注释</t>
  </si>
  <si>
    <r>
      <rPr>
        <sz val="11"/>
        <color theme="1"/>
        <rFont val="等线"/>
        <family val="3"/>
        <charset val="134"/>
      </rPr>
      <t>尽调基准日</t>
    </r>
    <r>
      <rPr>
        <sz val="11"/>
        <color rgb="FFFF0000"/>
        <rFont val="等线"/>
        <family val="3"/>
        <charset val="134"/>
      </rPr>
      <t>*</t>
    </r>
  </si>
  <si>
    <t>请点击选择</t>
  </si>
  <si>
    <r>
      <rPr>
        <sz val="11"/>
        <color theme="1"/>
        <rFont val="等线"/>
        <family val="3"/>
        <charset val="134"/>
      </rPr>
      <t>企业名称</t>
    </r>
    <r>
      <rPr>
        <sz val="11"/>
        <color rgb="FFFF0000"/>
        <rFont val="等线"/>
        <family val="3"/>
        <charset val="134"/>
      </rPr>
      <t>*</t>
    </r>
  </si>
  <si>
    <r>
      <rPr>
        <sz val="11"/>
        <color theme="1"/>
        <rFont val="等线"/>
        <family val="3"/>
        <charset val="134"/>
      </rPr>
      <t>简称</t>
    </r>
    <r>
      <rPr>
        <sz val="11"/>
        <color rgb="FFFF0000"/>
        <rFont val="等线"/>
        <family val="3"/>
        <charset val="134"/>
      </rPr>
      <t>*</t>
    </r>
  </si>
  <si>
    <r>
      <rPr>
        <sz val="11"/>
        <color theme="1"/>
        <rFont val="等线"/>
        <family val="3"/>
        <charset val="134"/>
      </rPr>
      <t>企业类型</t>
    </r>
    <r>
      <rPr>
        <sz val="11"/>
        <color rgb="FFFF0000"/>
        <rFont val="等线"/>
        <family val="3"/>
        <charset val="134"/>
      </rPr>
      <t>*</t>
    </r>
  </si>
  <si>
    <r>
      <rPr>
        <sz val="11"/>
        <color theme="1"/>
        <rFont val="等线"/>
        <family val="3"/>
        <charset val="134"/>
      </rPr>
      <t>邮箱</t>
    </r>
    <r>
      <rPr>
        <sz val="11"/>
        <color rgb="FFFF0000"/>
        <rFont val="等线"/>
        <family val="3"/>
        <charset val="134"/>
      </rPr>
      <t>*</t>
    </r>
  </si>
  <si>
    <r>
      <rPr>
        <sz val="11"/>
        <color theme="1"/>
        <rFont val="等线"/>
        <family val="3"/>
        <charset val="134"/>
      </rPr>
      <t>成立日期</t>
    </r>
    <r>
      <rPr>
        <sz val="11"/>
        <color rgb="FFFF0000"/>
        <rFont val="等线"/>
        <family val="3"/>
        <charset val="134"/>
      </rPr>
      <t>*</t>
    </r>
  </si>
  <si>
    <t>例如：2018/7/31</t>
  </si>
  <si>
    <t>企业类型</t>
  </si>
  <si>
    <t>法定代表人</t>
  </si>
  <si>
    <t>个人独资</t>
  </si>
  <si>
    <t>注册资本</t>
  </si>
  <si>
    <t>万元</t>
  </si>
  <si>
    <t>合伙企业</t>
  </si>
  <si>
    <t>企业所在地</t>
  </si>
  <si>
    <t>有限责任公司</t>
  </si>
  <si>
    <t>详细地址</t>
  </si>
  <si>
    <t>股份有限公司</t>
  </si>
  <si>
    <t>登记机关</t>
  </si>
  <si>
    <r>
      <rPr>
        <sz val="11"/>
        <color theme="1"/>
        <rFont val="等线"/>
        <family val="3"/>
        <charset val="134"/>
      </rPr>
      <t>统一社会信用代码</t>
    </r>
    <r>
      <rPr>
        <sz val="11"/>
        <color rgb="FFFF0000"/>
        <rFont val="等线"/>
        <family val="3"/>
        <charset val="134"/>
      </rPr>
      <t>*</t>
    </r>
  </si>
  <si>
    <r>
      <rPr>
        <sz val="11"/>
        <color theme="1"/>
        <rFont val="等线"/>
        <family val="3"/>
        <charset val="134"/>
      </rPr>
      <t>公司主营业务概述</t>
    </r>
    <r>
      <rPr>
        <sz val="11"/>
        <color rgb="FFFF0000"/>
        <rFont val="等线"/>
        <family val="3"/>
        <charset val="134"/>
      </rPr>
      <t>*</t>
    </r>
  </si>
  <si>
    <t>100字以内，请描述公司产品或服务</t>
  </si>
  <si>
    <r>
      <rPr>
        <sz val="11"/>
        <color theme="1"/>
        <rFont val="等线"/>
        <family val="3"/>
        <charset val="134"/>
      </rPr>
      <t>产品是否已推广到市场</t>
    </r>
    <r>
      <rPr>
        <sz val="11"/>
        <color rgb="FFFF0000"/>
        <rFont val="等线"/>
        <family val="3"/>
        <charset val="134"/>
      </rPr>
      <t>*</t>
    </r>
  </si>
  <si>
    <t>产品应用领域（行业）</t>
  </si>
  <si>
    <t>如：政府、金融、通讯、电力、石油、石化、医疗、军工、交通、科研等行业</t>
  </si>
  <si>
    <t>产品销售范围</t>
  </si>
  <si>
    <t>如：河北省、湖南省等</t>
  </si>
  <si>
    <t>产品目标销售范围</t>
  </si>
  <si>
    <t>如：华北地区、全国、全球等</t>
  </si>
  <si>
    <r>
      <rPr>
        <sz val="11"/>
        <color theme="1"/>
        <rFont val="等线"/>
        <family val="3"/>
        <charset val="134"/>
      </rPr>
      <t>拟上市地点</t>
    </r>
    <r>
      <rPr>
        <sz val="11"/>
        <color rgb="FFFF0000"/>
        <rFont val="等线"/>
        <family val="3"/>
        <charset val="134"/>
      </rPr>
      <t>*</t>
    </r>
  </si>
  <si>
    <t>拟上市地点</t>
  </si>
  <si>
    <t>上海A股</t>
  </si>
  <si>
    <t>深圳A股</t>
  </si>
  <si>
    <t>新三板</t>
  </si>
  <si>
    <t>纳斯达克</t>
  </si>
  <si>
    <t>港股</t>
  </si>
  <si>
    <t>区域股权市场</t>
  </si>
  <si>
    <r>
      <rPr>
        <sz val="11"/>
        <color theme="1"/>
        <rFont val="等线"/>
        <family val="3"/>
        <charset val="134"/>
      </rPr>
      <t>所属一级行业</t>
    </r>
    <r>
      <rPr>
        <sz val="11"/>
        <color rgb="FFFF0000"/>
        <rFont val="等线"/>
        <family val="3"/>
        <charset val="134"/>
      </rPr>
      <t>*</t>
    </r>
  </si>
  <si>
    <t>农、林、牧、渔业</t>
  </si>
  <si>
    <t>能源</t>
  </si>
  <si>
    <t>综合企业</t>
  </si>
  <si>
    <r>
      <rPr>
        <sz val="11"/>
        <color theme="1"/>
        <rFont val="等线"/>
        <family val="3"/>
        <charset val="134"/>
      </rPr>
      <t>所属二级行业</t>
    </r>
    <r>
      <rPr>
        <sz val="11"/>
        <color rgb="FFFF0000"/>
        <rFont val="等线"/>
        <family val="3"/>
        <charset val="134"/>
      </rPr>
      <t>*</t>
    </r>
  </si>
  <si>
    <t>采矿业</t>
  </si>
  <si>
    <t>原材料</t>
  </si>
  <si>
    <t>公用事业</t>
  </si>
  <si>
    <t>尽调目的</t>
  </si>
  <si>
    <t>制造业</t>
  </si>
  <si>
    <t>工业</t>
  </si>
  <si>
    <t>地产建筑业</t>
  </si>
  <si>
    <t>填写人与受评企业关系</t>
  </si>
  <si>
    <t>电力、热力、燃气及水生产和供应业</t>
  </si>
  <si>
    <t>非日常生活消费品</t>
  </si>
  <si>
    <t>金融业</t>
  </si>
  <si>
    <t>填表人姓名</t>
  </si>
  <si>
    <t>请填写填表人信息及联系方式，如表格中信息填写有误或估值结果异常，我们会尽快与您联系。</t>
  </si>
  <si>
    <t>建筑业</t>
  </si>
  <si>
    <t>日常消费品</t>
  </si>
  <si>
    <t>原材料业</t>
  </si>
  <si>
    <t>填表人联系方式</t>
  </si>
  <si>
    <t>批发和零售业</t>
  </si>
  <si>
    <t>医疗保健</t>
  </si>
  <si>
    <t>电讯业</t>
  </si>
  <si>
    <r>
      <rPr>
        <sz val="11"/>
        <color theme="1"/>
        <rFont val="等线"/>
        <family val="3"/>
        <charset val="134"/>
      </rPr>
      <t>注：标</t>
    </r>
    <r>
      <rPr>
        <sz val="11"/>
        <color rgb="FFFF0000"/>
        <rFont val="等线"/>
        <family val="3"/>
        <charset val="134"/>
      </rPr>
      <t>*</t>
    </r>
    <r>
      <rPr>
        <sz val="11"/>
        <color theme="1"/>
        <rFont val="等线"/>
        <family val="3"/>
        <charset val="134"/>
      </rPr>
      <t>部分为必填项</t>
    </r>
  </si>
  <si>
    <t>交通运输、仓储和邮政业</t>
  </si>
  <si>
    <t>金融</t>
  </si>
  <si>
    <t>非必需性消费</t>
  </si>
  <si>
    <t>住宿和餐饮业</t>
  </si>
  <si>
    <t>信息技术</t>
  </si>
  <si>
    <t>资讯科技业</t>
  </si>
  <si>
    <t>信息传输、软件和信息技术服务业</t>
  </si>
  <si>
    <t>电信业务</t>
  </si>
  <si>
    <t>必需性消费</t>
  </si>
  <si>
    <t>房地产业</t>
  </si>
  <si>
    <t>房地产</t>
  </si>
  <si>
    <t>能源业</t>
  </si>
  <si>
    <t>租赁和商务服务业</t>
  </si>
  <si>
    <t>医疗保健业</t>
  </si>
  <si>
    <t>科学研究和技术服务业</t>
  </si>
  <si>
    <t>其他</t>
  </si>
  <si>
    <t>水利、环境和公共设施管理业</t>
  </si>
  <si>
    <t>居民服务、修理和其他服务业</t>
  </si>
  <si>
    <t>教育</t>
  </si>
  <si>
    <t>卫生和社会工作</t>
  </si>
  <si>
    <t>文化、体育和娱乐业</t>
  </si>
  <si>
    <t>综合</t>
  </si>
  <si>
    <t>上海A股农、林、牧、渔业</t>
  </si>
  <si>
    <t>深圳A股农、林、牧、渔业</t>
  </si>
  <si>
    <t>新三板农、林、牧、渔业</t>
  </si>
  <si>
    <t>纳斯达克能源</t>
  </si>
  <si>
    <t>港股综合企业</t>
  </si>
  <si>
    <t>区域股权市场农、林、牧、渔业</t>
  </si>
  <si>
    <t>农业</t>
  </si>
  <si>
    <t>能源Ⅱ</t>
  </si>
  <si>
    <t>综合企业Ⅱ</t>
  </si>
  <si>
    <t>林业</t>
  </si>
  <si>
    <t>纳斯达克原材料</t>
  </si>
  <si>
    <t>港股公用事业</t>
  </si>
  <si>
    <t>畜牧业</t>
  </si>
  <si>
    <t>原材料Ⅱ</t>
  </si>
  <si>
    <t>公用事业Ⅱ</t>
  </si>
  <si>
    <t>渔业</t>
  </si>
  <si>
    <t>纳斯达克工业</t>
  </si>
  <si>
    <t>港股地产建筑业</t>
  </si>
  <si>
    <t>农、林、牧、渔服务业</t>
  </si>
  <si>
    <t>资本品</t>
  </si>
  <si>
    <t>地产</t>
  </si>
  <si>
    <t>上海A股采矿业</t>
  </si>
  <si>
    <t>深圳A股采矿业</t>
  </si>
  <si>
    <t>新三板采矿业</t>
  </si>
  <si>
    <t>商业和专业服务</t>
  </si>
  <si>
    <t>建筑</t>
  </si>
  <si>
    <t>区域股权市场采矿业</t>
  </si>
  <si>
    <t>煤炭开采和洗选业</t>
  </si>
  <si>
    <t>运输</t>
  </si>
  <si>
    <t>港股金融业</t>
  </si>
  <si>
    <t>石油和天然气开采业</t>
  </si>
  <si>
    <t>纳斯达克非日常生活消费品</t>
  </si>
  <si>
    <t>银行</t>
  </si>
  <si>
    <t>黑色金属矿采选业</t>
  </si>
  <si>
    <t>汽车与汽车零部件</t>
  </si>
  <si>
    <t>保险</t>
  </si>
  <si>
    <t>有色金属矿采选业</t>
  </si>
  <si>
    <t>耐用消费品与服装</t>
  </si>
  <si>
    <t>其他金融</t>
  </si>
  <si>
    <t>非金属矿采选业</t>
  </si>
  <si>
    <t>消费者服务</t>
  </si>
  <si>
    <t>港股原材料业</t>
  </si>
  <si>
    <t>开采辅助活动</t>
  </si>
  <si>
    <t>媒体</t>
  </si>
  <si>
    <t>其他采矿业</t>
  </si>
  <si>
    <t>零售业</t>
  </si>
  <si>
    <t>一般金属及矿石</t>
  </si>
  <si>
    <t>上海A股制造业</t>
  </si>
  <si>
    <t>深圳A股制造业</t>
  </si>
  <si>
    <t>新三板制造业</t>
  </si>
  <si>
    <t>纳斯达克日常消费品</t>
  </si>
  <si>
    <t>黄金及贵金属</t>
  </si>
  <si>
    <t>区域股权市场制造业</t>
  </si>
  <si>
    <t>农副食品加工业</t>
  </si>
  <si>
    <t>食品与主要用品零售</t>
  </si>
  <si>
    <t>港股电讯业</t>
  </si>
  <si>
    <t>食品制造业</t>
  </si>
  <si>
    <t>食品、饮料与烟草</t>
  </si>
  <si>
    <t>电讯</t>
  </si>
  <si>
    <t>酒、饮料和精制茶制造业</t>
  </si>
  <si>
    <t>家庭与个人用品</t>
  </si>
  <si>
    <t>港股非必需性消费</t>
  </si>
  <si>
    <t>烟草制品业</t>
  </si>
  <si>
    <t>纳斯达克医疗保健</t>
  </si>
  <si>
    <t>旅游及消闲设施</t>
  </si>
  <si>
    <t>纺织业</t>
  </si>
  <si>
    <t>医疗保健设备与服务</t>
  </si>
  <si>
    <t>纺织及服饰</t>
  </si>
  <si>
    <t>纺织服装、服饰业</t>
  </si>
  <si>
    <t>制药、生物科技和生命科学</t>
  </si>
  <si>
    <t>专业零售</t>
  </si>
  <si>
    <t>皮革、毛皮、羽毛及其制品和制鞋业</t>
  </si>
  <si>
    <t>纳斯达克金融</t>
  </si>
  <si>
    <t>媒体及娱乐</t>
  </si>
  <si>
    <t>木材加工及木、竹、藤、棕、草制品业</t>
  </si>
  <si>
    <t>家庭电器及用品</t>
  </si>
  <si>
    <t>家具制造业</t>
  </si>
  <si>
    <t>综合金融</t>
  </si>
  <si>
    <t>支援服务</t>
  </si>
  <si>
    <t>造纸及纸制品业</t>
  </si>
  <si>
    <t>汽车</t>
  </si>
  <si>
    <t>印刷和记录媒介复制业</t>
  </si>
  <si>
    <t>纳斯达克信息技术</t>
  </si>
  <si>
    <t>港股资讯科技业</t>
  </si>
  <si>
    <t>文教、工美、体育和娱乐用品制造业</t>
  </si>
  <si>
    <t>软件与服务</t>
  </si>
  <si>
    <t>软件服务</t>
  </si>
  <si>
    <t>石油加工、炼焦及核燃料加工业</t>
  </si>
  <si>
    <t>技术硬件与设备</t>
  </si>
  <si>
    <t>半导体</t>
  </si>
  <si>
    <t>化学原料及化学制品制造业</t>
  </si>
  <si>
    <t>半导体产品与设备</t>
  </si>
  <si>
    <t>资讯科技器材</t>
  </si>
  <si>
    <t>医药制造业</t>
  </si>
  <si>
    <t>纳斯达克电信业务</t>
  </si>
  <si>
    <t>港股工业</t>
  </si>
  <si>
    <t>化学纤维制造业</t>
  </si>
  <si>
    <t>电信业务Ⅱ</t>
  </si>
  <si>
    <t>工业工程</t>
  </si>
  <si>
    <t>橡胶和塑料制品业</t>
  </si>
  <si>
    <t>纳斯达克公用事业</t>
  </si>
  <si>
    <t>工用支援</t>
  </si>
  <si>
    <t>非金属矿物制品业</t>
  </si>
  <si>
    <t>工用运输</t>
  </si>
  <si>
    <t>黑色金属冶炼及压延加工</t>
  </si>
  <si>
    <t>纳斯达克房地产</t>
  </si>
  <si>
    <t>港股必需性消费</t>
  </si>
  <si>
    <t>有色金属冶炼及压延加工</t>
  </si>
  <si>
    <t>房地产Ⅱ</t>
  </si>
  <si>
    <t>农业产品</t>
  </si>
  <si>
    <t>金属制品业</t>
  </si>
  <si>
    <t>消费者主要零售商</t>
  </si>
  <si>
    <t>通用设备制造业</t>
  </si>
  <si>
    <t>食物饮品</t>
  </si>
  <si>
    <t>专用设备制造业</t>
  </si>
  <si>
    <t>港股能源业</t>
  </si>
  <si>
    <t>汽车制造业</t>
  </si>
  <si>
    <t>石油及天然气</t>
  </si>
  <si>
    <t>铁路、船舶、航空航天和其他运输设备制造业</t>
  </si>
  <si>
    <t>煤炭</t>
  </si>
  <si>
    <t>电气机械及器材制造业</t>
  </si>
  <si>
    <t>港股医疗保健业</t>
  </si>
  <si>
    <t>计算机、通信和其他电子设备制造业</t>
  </si>
  <si>
    <t>医疗保健设备和服务</t>
  </si>
  <si>
    <t>仪器仪表制造业</t>
  </si>
  <si>
    <t>药品及生物科技</t>
  </si>
  <si>
    <t>其他制造业</t>
  </si>
  <si>
    <t>港股其他</t>
  </si>
  <si>
    <t>废弃资源综合利用业</t>
  </si>
  <si>
    <t>其他Ⅱ</t>
  </si>
  <si>
    <t>金属制品、机械和设备修理业</t>
  </si>
  <si>
    <t>上海A股电力、热力、燃气及水生产和供应业</t>
  </si>
  <si>
    <t>深圳A股电力、热力、燃气及水生产和供应业</t>
  </si>
  <si>
    <t>新三板电力、热力、燃气及水生产和供应业</t>
  </si>
  <si>
    <t>区域股权市场电力、热力、燃气及水生产和供应业</t>
  </si>
  <si>
    <t>电力、热力生产和供应业</t>
  </si>
  <si>
    <t>燃气生产和供应业</t>
  </si>
  <si>
    <t>水的生产和供应业</t>
  </si>
  <si>
    <t>上海A股建筑业</t>
  </si>
  <si>
    <t>深圳A股建筑业</t>
  </si>
  <si>
    <t>新三板建筑业</t>
  </si>
  <si>
    <t>区域股权市场建筑业</t>
  </si>
  <si>
    <t>房屋建筑业</t>
  </si>
  <si>
    <t>土木工程建筑业</t>
  </si>
  <si>
    <t>建筑安装业</t>
  </si>
  <si>
    <t>建筑装饰和其他建筑业</t>
  </si>
  <si>
    <t>上海A股批发和零售业</t>
  </si>
  <si>
    <t>深圳A股批发和零售业</t>
  </si>
  <si>
    <t>新三板批发和零售业</t>
  </si>
  <si>
    <t>区域股权市场批发和零售业</t>
  </si>
  <si>
    <t>批发业</t>
  </si>
  <si>
    <t>上海A股交通运输、仓储和邮政业</t>
  </si>
  <si>
    <t>深圳A股交通运输、仓储和邮政业</t>
  </si>
  <si>
    <t>新三板交通运输、仓储和邮政业</t>
  </si>
  <si>
    <t>区域股权市场交通运输、仓储和邮政业</t>
  </si>
  <si>
    <t>铁路运输业</t>
  </si>
  <si>
    <t>道路运输业</t>
  </si>
  <si>
    <t>水上运输业</t>
  </si>
  <si>
    <t>航空运输业</t>
  </si>
  <si>
    <t>管道运输业</t>
  </si>
  <si>
    <t>装卸搬运及其他运输代理</t>
  </si>
  <si>
    <t>仓储业</t>
  </si>
  <si>
    <t>邮政业</t>
  </si>
  <si>
    <t>上海A股住宿和餐饮业</t>
  </si>
  <si>
    <t>深圳A股住宿和餐饮业</t>
  </si>
  <si>
    <t>新三板住宿和餐饮业</t>
  </si>
  <si>
    <t>区域股权市场住宿和餐饮业</t>
  </si>
  <si>
    <t>住宿业</t>
  </si>
  <si>
    <t>餐饮业</t>
  </si>
  <si>
    <t>上海A股信息传输、软件和信息技术服务业</t>
  </si>
  <si>
    <t>深圳A股信息传输、软件和信息技术服务业</t>
  </si>
  <si>
    <t>新三板信息传输、软件和信息技术服务业</t>
  </si>
  <si>
    <t>区域股权市场信息传输、软件和信息技术服务业</t>
  </si>
  <si>
    <t>电信、广播电视和卫星传输服务</t>
  </si>
  <si>
    <t>互联网和相关服务</t>
  </si>
  <si>
    <t>软件和信息技术服务业</t>
  </si>
  <si>
    <t>上海A股金融业</t>
  </si>
  <si>
    <t>深圳A股金融业</t>
  </si>
  <si>
    <t>新三板金融业</t>
  </si>
  <si>
    <t>区域股权市场金融业</t>
  </si>
  <si>
    <t>货币金融服务</t>
  </si>
  <si>
    <t>资本市场服务</t>
  </si>
  <si>
    <t>保险业</t>
  </si>
  <si>
    <t>其他金融业</t>
  </si>
  <si>
    <t>上海A股房地产业</t>
  </si>
  <si>
    <t>深圳A股房地产业</t>
  </si>
  <si>
    <t>新三板房地产业</t>
  </si>
  <si>
    <t>区域股权市场房地产业</t>
  </si>
  <si>
    <t>房地产开发与经营</t>
  </si>
  <si>
    <t>物业管理</t>
  </si>
  <si>
    <t>房地产中介服务</t>
  </si>
  <si>
    <t>自有房地产经营服务</t>
  </si>
  <si>
    <t>其他房地产业</t>
  </si>
  <si>
    <t>上海A股租赁和商务服务业</t>
  </si>
  <si>
    <t>深圳A股租赁和商务服务业</t>
  </si>
  <si>
    <t>新三板租赁和商务服务业</t>
  </si>
  <si>
    <t>区域股权市场租赁和商务服务业</t>
  </si>
  <si>
    <t>租赁业</t>
  </si>
  <si>
    <t>商务服务业</t>
  </si>
  <si>
    <t>上海A股科学研究和技术服务业</t>
  </si>
  <si>
    <t>深圳A股科学研究和技术服务业</t>
  </si>
  <si>
    <t>新三板科学研究和技术服务业</t>
  </si>
  <si>
    <t>区域股权市场科学研究和技术服务业</t>
  </si>
  <si>
    <t>研究和试验发展</t>
  </si>
  <si>
    <t>专业技术服务业</t>
  </si>
  <si>
    <t>科技推广和应用服务业</t>
  </si>
  <si>
    <t>上海A股水利、环境和公共设施管理业</t>
  </si>
  <si>
    <t>深圳A股水利、环境和公共设施管理业</t>
  </si>
  <si>
    <t>新三板水利、环境和公共设施管理业</t>
  </si>
  <si>
    <t>区域股权市场水利、环境和公共设施管理业</t>
  </si>
  <si>
    <t>水利管理业</t>
  </si>
  <si>
    <t>生态保护和环境治理业</t>
  </si>
  <si>
    <t>公共设施管理业</t>
  </si>
  <si>
    <t>上海A股居民服务、修理和其他服务业</t>
  </si>
  <si>
    <t>深圳A股居民服务、修理和其他服务业</t>
  </si>
  <si>
    <t>新三板居民服务、修理和其他服务业</t>
  </si>
  <si>
    <t>区域股权市场居民服务、修理和其他服务业</t>
  </si>
  <si>
    <t>居民服务业</t>
  </si>
  <si>
    <t>机动车、电子产品和日用产品修理业</t>
  </si>
  <si>
    <t>其他服务业</t>
  </si>
  <si>
    <t>上海A股教育</t>
  </si>
  <si>
    <t>深圳A股教育</t>
  </si>
  <si>
    <t>新三板教育</t>
  </si>
  <si>
    <t>区域股权市场教育</t>
  </si>
  <si>
    <t>学前教育</t>
  </si>
  <si>
    <t>技能培训、教育辅助及其他教育</t>
  </si>
  <si>
    <t>初等教育</t>
  </si>
  <si>
    <t>上海A股卫生和社会工作</t>
  </si>
  <si>
    <t>深圳A股卫生和社会工作</t>
  </si>
  <si>
    <t>中等教育</t>
  </si>
  <si>
    <t>卫生</t>
  </si>
  <si>
    <t>高等教育</t>
  </si>
  <si>
    <t>社会工作</t>
  </si>
  <si>
    <t>特殊教育</t>
  </si>
  <si>
    <t>上海A股文化、体育和娱乐业</t>
  </si>
  <si>
    <t>深圳A股文化、体育和娱乐业</t>
  </si>
  <si>
    <t>新闻和出版业</t>
  </si>
  <si>
    <t>新三板卫生和社会工作</t>
  </si>
  <si>
    <t>区域股权市场卫生和社会工作</t>
  </si>
  <si>
    <t>广播、电视、电影和影视录音制作业</t>
  </si>
  <si>
    <t>文化艺术业</t>
  </si>
  <si>
    <t>体育</t>
  </si>
  <si>
    <t>新三板文化、体育和娱乐业</t>
  </si>
  <si>
    <t>区域股权市场文化、体育和娱乐业</t>
  </si>
  <si>
    <t>娱乐业</t>
  </si>
  <si>
    <t>上海A股综合</t>
  </si>
  <si>
    <t>深圳A股综合</t>
  </si>
  <si>
    <t>综合Ⅱ</t>
  </si>
  <si>
    <t>新三板综合</t>
  </si>
  <si>
    <t>区域股权市场综合</t>
  </si>
  <si>
    <t>行业环境</t>
  </si>
  <si>
    <t>序号</t>
  </si>
  <si>
    <t>问题</t>
  </si>
  <si>
    <t>1、</t>
  </si>
  <si>
    <t>企业所在行业的生命周期？</t>
  </si>
  <si>
    <t>2、</t>
  </si>
  <si>
    <t xml:space="preserve">企业所处行业特性 </t>
  </si>
  <si>
    <t>劳动密集型</t>
  </si>
  <si>
    <t>资本密集型</t>
  </si>
  <si>
    <t>技术密集型</t>
  </si>
  <si>
    <t>资源密集型</t>
  </si>
  <si>
    <t>劳动密集型：</t>
  </si>
  <si>
    <t>请点击选择得分</t>
  </si>
  <si>
    <t>A、初创期</t>
  </si>
  <si>
    <t>A、行业为高新技术行业，主要核心技术均为自主研发，独立性较强</t>
  </si>
  <si>
    <t>资本密集型：</t>
  </si>
  <si>
    <t>B、成长期</t>
  </si>
  <si>
    <t>B、行业为高新技术行业，主要核心技术对国外先进技术的依赖性较高，独立性较差</t>
  </si>
  <si>
    <t>技术密集型：</t>
  </si>
  <si>
    <t>C、成熟期</t>
  </si>
  <si>
    <t>C、行业为传统行业，主要核心技术均为自主研发，独立性较强</t>
  </si>
  <si>
    <t>D、衰退期</t>
  </si>
  <si>
    <t>D、行业为传统行业，主要核心技术对国外先进技术的依赖性较高，独立性较差</t>
  </si>
  <si>
    <t>3、</t>
  </si>
  <si>
    <t xml:space="preserve">企业所在行业的进入壁垒 </t>
  </si>
  <si>
    <t>较低</t>
  </si>
  <si>
    <t>A、其他行业替代品价格低、质量好、用户转换成本低，替代品的威胁极大</t>
  </si>
  <si>
    <t>4、</t>
  </si>
  <si>
    <t>所处行业核心技术独立性如何？</t>
  </si>
  <si>
    <t>一般</t>
  </si>
  <si>
    <t>B、存在不同行业相互竞争的行为，但各行业产品均有自身优势，替代品与行业产品平分市场份额</t>
  </si>
  <si>
    <t>较高</t>
  </si>
  <si>
    <t>C、虽其他行业存在替代品，但技术尚未成熟，暂时对本行业产品无威胁</t>
  </si>
  <si>
    <t>5、</t>
  </si>
  <si>
    <t>其他行业替代品的威胁</t>
  </si>
  <si>
    <t>极高</t>
  </si>
  <si>
    <t>D、暂无其他行业替代品</t>
  </si>
  <si>
    <t>产品竞争力</t>
  </si>
  <si>
    <t xml:space="preserve">企业所处发展阶段 </t>
  </si>
  <si>
    <t>企业现有的采购模式是？</t>
  </si>
  <si>
    <t>A、集中采购</t>
  </si>
  <si>
    <t>A、由于市场上有大量分散的供应商，企业议价能力很强</t>
  </si>
  <si>
    <t>4%及以下</t>
  </si>
  <si>
    <t>A、增长</t>
  </si>
  <si>
    <t>B、基本保持不变</t>
  </si>
  <si>
    <t>C、下滑</t>
  </si>
  <si>
    <t>B、分散采购</t>
  </si>
  <si>
    <t>B、由于企业为供应商的主要客群，企业议价能力较强</t>
  </si>
  <si>
    <t>A、顾客渗透率提高</t>
  </si>
  <si>
    <t>本题不需要作答</t>
  </si>
  <si>
    <t>A、顾客渗透率减少</t>
  </si>
  <si>
    <t>企业对供应商的议价能力</t>
  </si>
  <si>
    <t>C、由于市场上只有少数几个占支配地位的供应商，企业议价能力较弱</t>
  </si>
  <si>
    <t>B、顾客忠诚度提高</t>
  </si>
  <si>
    <t>B、顾客忠诚度减少</t>
  </si>
  <si>
    <t>A、产品开发期</t>
  </si>
  <si>
    <t>D、由于原材料为大宗商品，企业为价格接受者，企业无议价空间</t>
  </si>
  <si>
    <t>C、顾客选择性提高</t>
  </si>
  <si>
    <t xml:space="preserve">C、顾客选择性减少 </t>
  </si>
  <si>
    <t xml:space="preserve">企业现有的经营模式是？ </t>
  </si>
  <si>
    <t>B、引进期</t>
  </si>
  <si>
    <t>D、价格选择性提高</t>
  </si>
  <si>
    <t>D、价格选择性减少</t>
  </si>
  <si>
    <t>C、成长期</t>
  </si>
  <si>
    <t>A、销售型</t>
  </si>
  <si>
    <t xml:space="preserve">企业为客户提供哪类产品 </t>
  </si>
  <si>
    <t>D、成熟期</t>
  </si>
  <si>
    <t xml:space="preserve">B、生产型 </t>
  </si>
  <si>
    <t>E、衰退期</t>
  </si>
  <si>
    <t>C、设计型</t>
  </si>
  <si>
    <t xml:space="preserve">A、直接销售 </t>
  </si>
  <si>
    <t>A、线上推广</t>
  </si>
  <si>
    <t>6、</t>
  </si>
  <si>
    <t xml:space="preserve">产品所处生命周期 </t>
  </si>
  <si>
    <t>D、设计+销售型</t>
  </si>
  <si>
    <t>B、间接销售</t>
  </si>
  <si>
    <t>B、线下推广</t>
  </si>
  <si>
    <t>E、生产+销售型</t>
  </si>
  <si>
    <t>C、直接销售为主</t>
  </si>
  <si>
    <t>C、线上结合线下推广</t>
  </si>
  <si>
    <t>7、</t>
  </si>
  <si>
    <t xml:space="preserve">同类竞争产品数量 </t>
  </si>
  <si>
    <t xml:space="preserve">F、设计+生产型 </t>
  </si>
  <si>
    <t>D、间接销售为主</t>
  </si>
  <si>
    <t xml:space="preserve">G、设计+生产+销售型 </t>
  </si>
  <si>
    <t>8、</t>
  </si>
  <si>
    <t xml:space="preserve">企业的市场占有率 </t>
  </si>
  <si>
    <t xml:space="preserve">H、信息服务型 </t>
  </si>
  <si>
    <t xml:space="preserve">I、生活服务型 </t>
  </si>
  <si>
    <t>A、由于企业掌握行业核心技术，企业议价能力很强</t>
  </si>
  <si>
    <t>9、</t>
  </si>
  <si>
    <t>与上年相比市场占有率变化</t>
  </si>
  <si>
    <t>B、由于企业自身产品优势，企业议价能力较强</t>
  </si>
  <si>
    <t>A、前所未有的创新型产品</t>
  </si>
  <si>
    <t>C、由于市场上同类产品较多，企业议价能力较弱</t>
  </si>
  <si>
    <t>10、</t>
  </si>
  <si>
    <t xml:space="preserve">市场占有率增长/下滑主要是由于 </t>
  </si>
  <si>
    <t>11个及以上</t>
  </si>
  <si>
    <t>B、性能改善型产品</t>
  </si>
  <si>
    <t>D、由于下游客户为大型企业，企业无议价空间</t>
  </si>
  <si>
    <t>C、定制化产品</t>
  </si>
  <si>
    <t>11、</t>
  </si>
  <si>
    <t xml:space="preserve">企业的销售渠道是 </t>
  </si>
  <si>
    <t>D、普通大众化产品</t>
  </si>
  <si>
    <t>12、</t>
  </si>
  <si>
    <t xml:space="preserve">产品推广方式 </t>
  </si>
  <si>
    <t>13、</t>
  </si>
  <si>
    <t>企业近三年客户平均增长率</t>
  </si>
  <si>
    <t>26%及以上</t>
  </si>
  <si>
    <t>单位：个</t>
  </si>
  <si>
    <t>数量</t>
  </si>
  <si>
    <t>请输入</t>
  </si>
  <si>
    <t>不需要填写</t>
  </si>
  <si>
    <t>14、</t>
  </si>
  <si>
    <t xml:space="preserve">企业对下游客户的议价能力 </t>
  </si>
  <si>
    <t xml:space="preserve"> </t>
  </si>
  <si>
    <t>团队管理情况</t>
  </si>
  <si>
    <t xml:space="preserve">人员专业构成 </t>
  </si>
  <si>
    <t>专业（可修改）</t>
  </si>
  <si>
    <t>人数</t>
  </si>
  <si>
    <t>比例</t>
  </si>
  <si>
    <t>销售</t>
  </si>
  <si>
    <t>生产</t>
  </si>
  <si>
    <t>研发</t>
  </si>
  <si>
    <t>管理</t>
  </si>
  <si>
    <t>财务</t>
  </si>
  <si>
    <t>合计</t>
  </si>
  <si>
    <r>
      <rPr>
        <b/>
        <sz val="11"/>
        <color theme="1"/>
        <rFont val="等线"/>
        <family val="3"/>
        <charset val="134"/>
        <scheme val="minor"/>
      </rPr>
      <t>人员学历构成</t>
    </r>
    <r>
      <rPr>
        <sz val="11"/>
        <color theme="1"/>
        <rFont val="等线"/>
        <family val="3"/>
        <charset val="134"/>
        <scheme val="minor"/>
      </rPr>
      <t>（注意：总人数应与人员专业构成表相等）</t>
    </r>
  </si>
  <si>
    <t>学历</t>
  </si>
  <si>
    <t xml:space="preserve">	比例</t>
  </si>
  <si>
    <t>博士及以上</t>
  </si>
  <si>
    <t>硕士</t>
  </si>
  <si>
    <t>大学本科</t>
  </si>
  <si>
    <t>大专</t>
  </si>
  <si>
    <t>高中及以下</t>
  </si>
  <si>
    <t>管理团队简历 (最多填写5个)</t>
  </si>
  <si>
    <t>姓名</t>
  </si>
  <si>
    <t>性别</t>
  </si>
  <si>
    <t>国籍</t>
  </si>
  <si>
    <t>出生年月</t>
  </si>
  <si>
    <t>最高学历</t>
  </si>
  <si>
    <t>毕业院校</t>
  </si>
  <si>
    <t>工作经历</t>
  </si>
  <si>
    <t>职位</t>
  </si>
  <si>
    <t>公司名称</t>
  </si>
  <si>
    <t>起止时间</t>
  </si>
  <si>
    <t xml:space="preserve"> 员工薪酬分析 </t>
  </si>
  <si>
    <t>元</t>
  </si>
  <si>
    <t>薪酬(元)</t>
  </si>
  <si>
    <t>及以下</t>
  </si>
  <si>
    <t>及以上</t>
  </si>
  <si>
    <t>技术竞争力（选填）</t>
  </si>
  <si>
    <t xml:space="preserve">企业研发模式 </t>
  </si>
  <si>
    <t>企业针对技术研发是否成立了相关部门</t>
  </si>
  <si>
    <t>A、是</t>
  </si>
  <si>
    <t>较慢</t>
  </si>
  <si>
    <t>2年及以下</t>
  </si>
  <si>
    <t>B、否</t>
  </si>
  <si>
    <t>A、自主研发</t>
  </si>
  <si>
    <t>3年</t>
  </si>
  <si>
    <t xml:space="preserve">研究开发团队的平均从业时间 </t>
  </si>
  <si>
    <t xml:space="preserve">B、联合开发 </t>
  </si>
  <si>
    <t>快</t>
  </si>
  <si>
    <t>4年</t>
  </si>
  <si>
    <t>C、代理开发</t>
  </si>
  <si>
    <t>极快</t>
  </si>
  <si>
    <t>5年</t>
  </si>
  <si>
    <t xml:space="preserve">研发费用统计表 </t>
  </si>
  <si>
    <t>D、产学研开发</t>
  </si>
  <si>
    <t>6年</t>
  </si>
  <si>
    <t>单位：万元</t>
  </si>
  <si>
    <t>7年</t>
  </si>
  <si>
    <t>8年</t>
  </si>
  <si>
    <t>金额</t>
  </si>
  <si>
    <t>9年</t>
  </si>
  <si>
    <t xml:space="preserve">新产品开发速度 </t>
  </si>
  <si>
    <t>10年</t>
  </si>
  <si>
    <t>11年及以上</t>
  </si>
  <si>
    <t>q0001</t>
  </si>
  <si>
    <t>q0002</t>
  </si>
  <si>
    <t>q0003</t>
  </si>
  <si>
    <t>q0004</t>
  </si>
  <si>
    <t>q0005</t>
  </si>
  <si>
    <t>q0006</t>
  </si>
  <si>
    <t>q0007</t>
  </si>
  <si>
    <t>q0008</t>
  </si>
  <si>
    <t>q0009</t>
  </si>
  <si>
    <t>q0010</t>
  </si>
  <si>
    <t>q0011</t>
  </si>
  <si>
    <t>q0012</t>
  </si>
  <si>
    <t>q0014</t>
  </si>
  <si>
    <t>q0013</t>
  </si>
  <si>
    <t>风险管理</t>
  </si>
  <si>
    <t xml:space="preserve">企业是否具有完善的财务风控体系 </t>
  </si>
  <si>
    <t xml:space="preserve">企业是否受过监管机构处罚 </t>
  </si>
  <si>
    <t>请在此处说明何种处罚，如：警示函，多个可用顿号隔开</t>
  </si>
  <si>
    <t>A、内部未建立资金风险控制体系及财务管理体系</t>
  </si>
  <si>
    <t>目前企业核心团队人数</t>
  </si>
  <si>
    <t>人</t>
  </si>
  <si>
    <t>B、内部建立了资金风险控制体系及财务管理体系，但未发挥相应的作用</t>
  </si>
  <si>
    <t>是否全部为全职员工</t>
  </si>
  <si>
    <t>C、内部建立了较完善的资金风险控制体系及财务管理体系，且较好的发挥作用</t>
  </si>
  <si>
    <t>最近一年核心团队离职人数</t>
  </si>
  <si>
    <t>D、内部建立了完善的资金风险控制体系及财务管理体系，财务风险把控能力强</t>
  </si>
  <si>
    <t xml:space="preserve">公司为员工提供哪几种保障性待遇 </t>
  </si>
  <si>
    <t>是</t>
  </si>
  <si>
    <t>本题为多选，
请选择</t>
  </si>
  <si>
    <t>否</t>
  </si>
  <si>
    <t>公司为员工计提保障性待遇的比例为</t>
  </si>
  <si>
    <t>%</t>
  </si>
  <si>
    <t xml:space="preserve"> 政府补贴明细 </t>
  </si>
  <si>
    <t>资产负债表</t>
  </si>
  <si>
    <t>单位：元</t>
  </si>
  <si>
    <t>资   产</t>
  </si>
  <si>
    <t>流动资产：</t>
  </si>
  <si>
    <r>
      <rPr>
        <sz val="10"/>
        <color theme="1"/>
        <rFont val="等线"/>
        <family val="3"/>
        <charset val="134"/>
        <scheme val="minor"/>
      </rPr>
      <t xml:space="preserve">   货币资金</t>
    </r>
    <r>
      <rPr>
        <sz val="10"/>
        <color rgb="FFFF0000"/>
        <rFont val="等线"/>
        <family val="3"/>
        <charset val="134"/>
        <scheme val="minor"/>
      </rPr>
      <t>*</t>
    </r>
  </si>
  <si>
    <t xml:space="preserve">   交易性金融资产</t>
  </si>
  <si>
    <t xml:space="preserve">   衍生金融资产</t>
  </si>
  <si>
    <t xml:space="preserve">   应收票据</t>
  </si>
  <si>
    <r>
      <rPr>
        <sz val="10"/>
        <color theme="1"/>
        <rFont val="等线"/>
        <family val="3"/>
        <charset val="134"/>
        <scheme val="minor"/>
      </rPr>
      <t xml:space="preserve">   应收账款</t>
    </r>
    <r>
      <rPr>
        <sz val="10"/>
        <color rgb="FFFF0000"/>
        <rFont val="等线"/>
        <family val="3"/>
        <charset val="134"/>
        <scheme val="minor"/>
      </rPr>
      <t>*</t>
    </r>
  </si>
  <si>
    <t xml:space="preserve">   应收账款融资</t>
  </si>
  <si>
    <t xml:space="preserve">   预付款项</t>
  </si>
  <si>
    <t xml:space="preserve">   其他应收款</t>
  </si>
  <si>
    <r>
      <rPr>
        <sz val="10"/>
        <color theme="1"/>
        <rFont val="等线"/>
        <family val="3"/>
        <charset val="134"/>
        <scheme val="minor"/>
      </rPr>
      <t xml:space="preserve">   存货</t>
    </r>
    <r>
      <rPr>
        <sz val="10"/>
        <color rgb="FFFF0000"/>
        <rFont val="等线"/>
        <family val="3"/>
        <charset val="134"/>
        <scheme val="minor"/>
      </rPr>
      <t>*</t>
    </r>
  </si>
  <si>
    <t xml:space="preserve">   合同资产</t>
  </si>
  <si>
    <t xml:space="preserve">   持有待售资产</t>
  </si>
  <si>
    <t xml:space="preserve">   一年内到期的非流动资产</t>
  </si>
  <si>
    <t xml:space="preserve">   其他流动资产</t>
  </si>
  <si>
    <t xml:space="preserve">      流动资产合计</t>
  </si>
  <si>
    <t>非流动资产：</t>
  </si>
  <si>
    <t xml:space="preserve">   债权投资</t>
  </si>
  <si>
    <t xml:space="preserve">   其他债权投资</t>
  </si>
  <si>
    <t xml:space="preserve">   长期应收款</t>
  </si>
  <si>
    <t xml:space="preserve">   长期股权投资</t>
  </si>
  <si>
    <t xml:space="preserve">   其他权益工具投资</t>
  </si>
  <si>
    <t xml:space="preserve">   其他非流动金融资产</t>
  </si>
  <si>
    <t xml:space="preserve">   投资性房地产</t>
  </si>
  <si>
    <r>
      <rPr>
        <sz val="10"/>
        <color theme="1"/>
        <rFont val="等线"/>
        <family val="3"/>
        <charset val="134"/>
        <scheme val="minor"/>
      </rPr>
      <t xml:space="preserve">   固定资产</t>
    </r>
    <r>
      <rPr>
        <sz val="10"/>
        <color rgb="FFFF0000"/>
        <rFont val="等线"/>
        <family val="3"/>
        <charset val="134"/>
        <scheme val="minor"/>
      </rPr>
      <t>*</t>
    </r>
  </si>
  <si>
    <t xml:space="preserve">   在建工程</t>
  </si>
  <si>
    <t xml:space="preserve">   生产性生物资产</t>
  </si>
  <si>
    <t xml:space="preserve">   油气资产</t>
  </si>
  <si>
    <t xml:space="preserve">   使用权资产</t>
  </si>
  <si>
    <t xml:space="preserve">   无形资产</t>
  </si>
  <si>
    <t xml:space="preserve">   开发支出</t>
  </si>
  <si>
    <t xml:space="preserve">   商誉</t>
  </si>
  <si>
    <t xml:space="preserve">   长期待摊费用</t>
  </si>
  <si>
    <t xml:space="preserve">   递延所得税资产</t>
  </si>
  <si>
    <t xml:space="preserve">   其他非流动资产</t>
  </si>
  <si>
    <t>ProReport0002</t>
  </si>
  <si>
    <t xml:space="preserve">       非流动资产合计</t>
  </si>
  <si>
    <t>资产总计</t>
  </si>
  <si>
    <t>流动负债：</t>
  </si>
  <si>
    <r>
      <rPr>
        <sz val="10"/>
        <color theme="1"/>
        <rFont val="等线"/>
        <family val="3"/>
        <charset val="134"/>
        <scheme val="minor"/>
      </rPr>
      <t xml:space="preserve">   短期借款</t>
    </r>
    <r>
      <rPr>
        <sz val="10"/>
        <color rgb="FFFF0000"/>
        <rFont val="等线"/>
        <family val="3"/>
        <charset val="134"/>
        <scheme val="minor"/>
      </rPr>
      <t>*</t>
    </r>
  </si>
  <si>
    <t xml:space="preserve">   交易性金融负债</t>
  </si>
  <si>
    <t xml:space="preserve">   衍生金融负债</t>
  </si>
  <si>
    <t xml:space="preserve">   应付票据</t>
  </si>
  <si>
    <r>
      <rPr>
        <sz val="10"/>
        <color theme="1"/>
        <rFont val="等线"/>
        <family val="3"/>
        <charset val="134"/>
        <scheme val="minor"/>
      </rPr>
      <t xml:space="preserve">   应付账款</t>
    </r>
    <r>
      <rPr>
        <sz val="10"/>
        <color rgb="FFFF0000"/>
        <rFont val="等线"/>
        <family val="3"/>
        <charset val="134"/>
        <scheme val="minor"/>
      </rPr>
      <t>*</t>
    </r>
  </si>
  <si>
    <t xml:space="preserve">   预收款项</t>
  </si>
  <si>
    <t xml:space="preserve">   合同负债</t>
  </si>
  <si>
    <t xml:space="preserve">   应付职工薪酬</t>
  </si>
  <si>
    <t xml:space="preserve">   应交税费</t>
  </si>
  <si>
    <t xml:space="preserve">   其他应付款</t>
  </si>
  <si>
    <t xml:space="preserve">   持有待售负债</t>
  </si>
  <si>
    <t xml:space="preserve">   一年内到期的非流动负债</t>
  </si>
  <si>
    <t xml:space="preserve">   其他流动负债</t>
  </si>
  <si>
    <t xml:space="preserve">       流动负债合计</t>
  </si>
  <si>
    <t>非流动负债：</t>
  </si>
  <si>
    <r>
      <rPr>
        <sz val="10"/>
        <color theme="1"/>
        <rFont val="等线"/>
        <family val="3"/>
        <charset val="134"/>
        <scheme val="minor"/>
      </rPr>
      <t xml:space="preserve">    长期借款</t>
    </r>
    <r>
      <rPr>
        <sz val="10"/>
        <color rgb="FFFF0000"/>
        <rFont val="等线"/>
        <family val="3"/>
        <charset val="134"/>
        <scheme val="minor"/>
      </rPr>
      <t>*</t>
    </r>
  </si>
  <si>
    <t xml:space="preserve">    应付债券</t>
  </si>
  <si>
    <t xml:space="preserve">       其中： 优先股</t>
  </si>
  <si>
    <t xml:space="preserve">              永续债</t>
  </si>
  <si>
    <t xml:space="preserve">    租赁负债</t>
  </si>
  <si>
    <t xml:space="preserve">    长期应付款</t>
  </si>
  <si>
    <t xml:space="preserve">    预计负债</t>
  </si>
  <si>
    <t xml:space="preserve">    递延收益</t>
  </si>
  <si>
    <t xml:space="preserve">    递延所得税负债</t>
  </si>
  <si>
    <t xml:space="preserve">    其他非流动负债 </t>
  </si>
  <si>
    <t xml:space="preserve">       非流动负债合计</t>
  </si>
  <si>
    <t xml:space="preserve">       负债合计</t>
  </si>
  <si>
    <t>所有者权益（或股东权益)：</t>
  </si>
  <si>
    <t xml:space="preserve">    实收资本（或股本）</t>
  </si>
  <si>
    <t xml:space="preserve">    其他权益工具</t>
  </si>
  <si>
    <t xml:space="preserve">        其中：优先股</t>
  </si>
  <si>
    <t xml:space="preserve">    资本公积</t>
  </si>
  <si>
    <t xml:space="preserve">    减：库存股</t>
  </si>
  <si>
    <t xml:space="preserve">    其他综合收益</t>
  </si>
  <si>
    <t xml:space="preserve">    专项储备</t>
  </si>
  <si>
    <t xml:space="preserve">    盈余公积</t>
  </si>
  <si>
    <t xml:space="preserve">    未分配利润</t>
  </si>
  <si>
    <t xml:space="preserve">        归属于母公司所有者权益（或股东权益）合计</t>
  </si>
  <si>
    <t xml:space="preserve">         少数股东权益</t>
  </si>
  <si>
    <t xml:space="preserve">       所有者权益（或股东权益)合计</t>
  </si>
  <si>
    <t>负债和所有者权益(或股东权益)总计</t>
  </si>
  <si>
    <t>报表检测</t>
  </si>
  <si>
    <t>报表测算</t>
  </si>
  <si>
    <r>
      <rPr>
        <b/>
        <sz val="9"/>
        <color rgb="FF000000"/>
        <rFont val="宋体"/>
        <family val="3"/>
        <charset val="134"/>
      </rPr>
      <t xml:space="preserve">填表说明：
1、资产负债表请务必按实际情况填报完整，各明细科目合计应与该一级科目填报数相等，所有者权益合计应等于资产总计减去负债合计。
2、从企业成立年份填起；加粗项为自动算出项，不可填写。
3、如果该科目在对应的会计年度存在发生额，请如实填报；如果对应科目没有发生额的，请输入0。
4、如果存在明细科目，本表没有对应科目的情况，请将合计数填在对应一级科目的其他处。
</t>
    </r>
    <r>
      <rPr>
        <b/>
        <sz val="9"/>
        <color rgb="FFFF0000"/>
        <rFont val="宋体"/>
        <family val="3"/>
        <charset val="134"/>
      </rPr>
      <t xml:space="preserve">5、填写财务数据时，请勿使用剪切（Ctrl+X）功能，会导致表格公式出现错误。
</t>
    </r>
    <r>
      <rPr>
        <b/>
        <sz val="9"/>
        <color rgb="FF000000"/>
        <rFont val="宋体"/>
        <family val="3"/>
        <charset val="134"/>
      </rPr>
      <t>6、标</t>
    </r>
    <r>
      <rPr>
        <b/>
        <sz val="9"/>
        <color rgb="FFFF0000"/>
        <rFont val="宋体"/>
        <family val="3"/>
        <charset val="134"/>
      </rPr>
      <t>*</t>
    </r>
    <r>
      <rPr>
        <b/>
        <sz val="9"/>
        <color rgb="FF000000"/>
        <rFont val="宋体"/>
        <family val="3"/>
        <charset val="134"/>
      </rPr>
      <t>项会对估值结果产生重大影响，请准确填写。</t>
    </r>
  </si>
  <si>
    <t>利润表</t>
  </si>
  <si>
    <t>单位:元</t>
  </si>
  <si>
    <t>项     目</t>
  </si>
  <si>
    <r>
      <rPr>
        <sz val="10"/>
        <color theme="1"/>
        <rFont val="等线"/>
        <family val="3"/>
        <charset val="134"/>
        <scheme val="minor"/>
      </rPr>
      <t>一、营业收入</t>
    </r>
    <r>
      <rPr>
        <sz val="10"/>
        <color rgb="FFFF0000"/>
        <rFont val="等线"/>
        <family val="3"/>
        <charset val="134"/>
        <scheme val="minor"/>
      </rPr>
      <t>*</t>
    </r>
  </si>
  <si>
    <r>
      <rPr>
        <sz val="10"/>
        <color theme="1"/>
        <rFont val="等线"/>
        <family val="3"/>
        <charset val="134"/>
        <scheme val="minor"/>
      </rPr>
      <t xml:space="preserve">  减：营业成本</t>
    </r>
    <r>
      <rPr>
        <sz val="10"/>
        <color rgb="FFFF0000"/>
        <rFont val="等线"/>
        <family val="3"/>
        <charset val="134"/>
        <scheme val="minor"/>
      </rPr>
      <t>*</t>
    </r>
  </si>
  <si>
    <r>
      <rPr>
        <sz val="10"/>
        <color theme="1"/>
        <rFont val="等线"/>
        <family val="3"/>
        <charset val="134"/>
        <scheme val="minor"/>
      </rPr>
      <t xml:space="preserve">      税金及附加</t>
    </r>
    <r>
      <rPr>
        <sz val="10"/>
        <color rgb="FFFF0000"/>
        <rFont val="等线"/>
        <family val="3"/>
        <charset val="134"/>
        <scheme val="minor"/>
      </rPr>
      <t>*</t>
    </r>
  </si>
  <si>
    <r>
      <rPr>
        <sz val="10"/>
        <color theme="1"/>
        <rFont val="等线"/>
        <family val="3"/>
        <charset val="134"/>
        <scheme val="minor"/>
      </rPr>
      <t xml:space="preserve">      销售费用</t>
    </r>
    <r>
      <rPr>
        <sz val="10"/>
        <color rgb="FFFF0000"/>
        <rFont val="等线"/>
        <family val="3"/>
        <charset val="134"/>
        <scheme val="minor"/>
      </rPr>
      <t>*</t>
    </r>
  </si>
  <si>
    <r>
      <rPr>
        <sz val="10"/>
        <color theme="1"/>
        <rFont val="等线"/>
        <family val="3"/>
        <charset val="134"/>
        <scheme val="minor"/>
      </rPr>
      <t xml:space="preserve">      管理费用</t>
    </r>
    <r>
      <rPr>
        <sz val="10"/>
        <color rgb="FFFF0000"/>
        <rFont val="等线"/>
        <family val="3"/>
        <charset val="134"/>
        <scheme val="minor"/>
      </rPr>
      <t>*</t>
    </r>
  </si>
  <si>
    <r>
      <rPr>
        <sz val="10"/>
        <color theme="1"/>
        <rFont val="等线"/>
        <family val="3"/>
        <charset val="134"/>
        <scheme val="minor"/>
      </rPr>
      <t xml:space="preserve">      研发费用</t>
    </r>
    <r>
      <rPr>
        <sz val="10"/>
        <color rgb="FFFF0000"/>
        <rFont val="等线"/>
        <family val="3"/>
        <charset val="134"/>
        <scheme val="minor"/>
      </rPr>
      <t>*</t>
    </r>
  </si>
  <si>
    <r>
      <rPr>
        <sz val="10"/>
        <color theme="1"/>
        <rFont val="等线"/>
        <family val="3"/>
        <charset val="134"/>
        <scheme val="minor"/>
      </rPr>
      <t xml:space="preserve">      财务费用</t>
    </r>
    <r>
      <rPr>
        <sz val="10"/>
        <color rgb="FFFF0000"/>
        <rFont val="等线"/>
        <family val="3"/>
        <charset val="134"/>
        <scheme val="minor"/>
      </rPr>
      <t>*</t>
    </r>
  </si>
  <si>
    <r>
      <rPr>
        <sz val="10"/>
        <color theme="1"/>
        <rFont val="等线"/>
        <family val="3"/>
        <charset val="134"/>
        <scheme val="minor"/>
      </rPr>
      <t xml:space="preserve">           其中：利息支出</t>
    </r>
    <r>
      <rPr>
        <sz val="10"/>
        <color rgb="FFFF0000"/>
        <rFont val="等线"/>
        <family val="3"/>
        <charset val="134"/>
        <scheme val="minor"/>
      </rPr>
      <t>*</t>
    </r>
  </si>
  <si>
    <t xml:space="preserve">                 利息收入</t>
  </si>
  <si>
    <t xml:space="preserve">  加：其他收益</t>
  </si>
  <si>
    <t xml:space="preserve">      投资收益（损失以“-”号填列）</t>
  </si>
  <si>
    <t xml:space="preserve">            其中:对联营企业和合营企业的投资收益</t>
  </si>
  <si>
    <t xml:space="preserve">                 以摊余成本计量的金融资产终止确认收益（损失以"-"号填列）</t>
  </si>
  <si>
    <t xml:space="preserve">      净敞口套期收益（损失以"-"号填列）</t>
  </si>
  <si>
    <t xml:space="preserve">      公允价值变动收益（损失以“-”号填列）</t>
  </si>
  <si>
    <t xml:space="preserve">      信用减值损失（损失以“-”号填列）</t>
  </si>
  <si>
    <t xml:space="preserve">      资产减值损失（损失以“-”号填列）</t>
  </si>
  <si>
    <t xml:space="preserve">      资产处置收益（损失以“-”号填列）</t>
  </si>
  <si>
    <t xml:space="preserve">二、营业利润（亏损以“-”号填列） </t>
  </si>
  <si>
    <t xml:space="preserve">  加：营业外收入</t>
  </si>
  <si>
    <t xml:space="preserve">  减：营业外支出</t>
  </si>
  <si>
    <t>三、利润总额（亏损总额以“-”号填列）</t>
  </si>
  <si>
    <r>
      <rPr>
        <sz val="10"/>
        <color theme="1"/>
        <rFont val="等线"/>
        <family val="3"/>
        <charset val="134"/>
        <scheme val="minor"/>
      </rPr>
      <t xml:space="preserve">  减：所得税费用</t>
    </r>
    <r>
      <rPr>
        <sz val="10"/>
        <color rgb="FFFF0000"/>
        <rFont val="等线"/>
        <family val="3"/>
        <charset val="134"/>
        <scheme val="minor"/>
      </rPr>
      <t>*</t>
    </r>
  </si>
  <si>
    <t>四、净利润（净亏损以“-”号填列）</t>
  </si>
  <si>
    <t xml:space="preserve">  （一）按经营持续性分类</t>
  </si>
  <si>
    <t xml:space="preserve">    1. 持续经营净利润（净亏损以"-"号填列)</t>
  </si>
  <si>
    <t xml:space="preserve">    2. 终止经营净利润（净亏损以"-"号填列)</t>
  </si>
  <si>
    <t xml:space="preserve">  （二）按所有权归属分类</t>
  </si>
  <si>
    <t xml:space="preserve">    1. 归属于母公司股东的净利润（净亏损以“"-"号填列）</t>
  </si>
  <si>
    <t xml:space="preserve">    2. 少数股东损益（净亏损以“"-"号填列）</t>
  </si>
  <si>
    <t>五、其他综合收益的税后净额</t>
  </si>
  <si>
    <t>（一）归属于母公司所有者的其他综合收益的税后净额</t>
  </si>
  <si>
    <t xml:space="preserve">     1.不能重分类进损益的其他综合收益</t>
  </si>
  <si>
    <t xml:space="preserve">      （1）重新计量设定受益计划变动额</t>
  </si>
  <si>
    <t xml:space="preserve">      （2）权益法下不能转损益的其他综合收益</t>
  </si>
  <si>
    <t xml:space="preserve">      （3）其他权益工具投资公允价值变动</t>
  </si>
  <si>
    <t xml:space="preserve">      （4）企业自身信用风险公允价值变动</t>
  </si>
  <si>
    <t xml:space="preserve">    2. 将重分类进损益的其他综合收益</t>
  </si>
  <si>
    <t xml:space="preserve">      （1）权益法下可转损益的其他综合收益</t>
  </si>
  <si>
    <t xml:space="preserve">      （2）其他债权投资公允价值变动</t>
  </si>
  <si>
    <t xml:space="preserve">      （3）金融资产重分类计入其他综合收益的金额</t>
  </si>
  <si>
    <t xml:space="preserve">      （4）其他债权投资信用减值准备</t>
  </si>
  <si>
    <t xml:space="preserve">      （5）现金流量套期储备</t>
  </si>
  <si>
    <t xml:space="preserve">      （6）外币财务报表折算差额</t>
  </si>
  <si>
    <t>（二）归属于少数股东的其他综合收益的税后净额</t>
  </si>
  <si>
    <t>六. 综合收益总额</t>
  </si>
  <si>
    <t>（一）归属于母公司所有者的综合收益总额</t>
  </si>
  <si>
    <t>（二）归属于少数股东的综合收益总额</t>
  </si>
  <si>
    <t>七. 每股收益</t>
  </si>
  <si>
    <t>（一）基本每股收益</t>
  </si>
  <si>
    <t>（二）稀释每股收益</t>
  </si>
  <si>
    <r>
      <rPr>
        <b/>
        <sz val="9"/>
        <color rgb="FF000000"/>
        <rFont val="宋体"/>
        <family val="3"/>
        <charset val="134"/>
      </rPr>
      <t xml:space="preserve">填表说明：
1、利润表请务必按实际情况填报完整，各明细科目合计应与该一级科目填报数相等。
2、从成立年份填起；加粗项为自动算出项，不可填写。
3、如果该科目在对应的会计年度存在发生额，请如实填报；如果对应科目没有发生额的，请输入0。
</t>
    </r>
    <r>
      <rPr>
        <b/>
        <sz val="9"/>
        <color rgb="FFFF0000"/>
        <rFont val="宋体"/>
        <family val="3"/>
        <charset val="134"/>
      </rPr>
      <t>4、填写财务数据时，请勿使用剪切（Ctrl+X）功能，会导致表格公式出现错误。</t>
    </r>
    <r>
      <rPr>
        <b/>
        <sz val="9"/>
        <color rgb="FF000000"/>
        <rFont val="宋体"/>
        <family val="3"/>
        <charset val="134"/>
      </rPr>
      <t xml:space="preserve">
5、标*项会对估值结果产生重大影响，请准确填写。</t>
    </r>
  </si>
  <si>
    <t>现金流量表</t>
  </si>
  <si>
    <t>一、经营活动产生的现金流量：</t>
  </si>
  <si>
    <t xml:space="preserve">      销售商品、提供劳务收到的现金</t>
  </si>
  <si>
    <r>
      <rPr>
        <sz val="10"/>
        <color rgb="FFFF0000"/>
        <rFont val="等线"/>
        <family val="3"/>
        <charset val="134"/>
        <scheme val="minor"/>
      </rPr>
      <t xml:space="preserve">      处置交易性金融资产净增加额</t>
    </r>
    <r>
      <rPr>
        <sz val="10"/>
        <color rgb="FFFF0000"/>
        <rFont val="等线"/>
        <family val="3"/>
        <charset val="134"/>
        <scheme val="minor"/>
      </rPr>
      <t>*</t>
    </r>
  </si>
  <si>
    <t xml:space="preserve">      收到利息、手续费及佣金的现金*</t>
  </si>
  <si>
    <t xml:space="preserve">      收到与投资管理业务有关的现金*</t>
  </si>
  <si>
    <t xml:space="preserve">      代理买卖证券收到的现金净额</t>
  </si>
  <si>
    <t xml:space="preserve">      收到的税费返还</t>
  </si>
  <si>
    <t xml:space="preserve">      收到其他与经营活动有关的现金</t>
  </si>
  <si>
    <t xml:space="preserve">      经营活动现金流入小计</t>
  </si>
  <si>
    <t xml:space="preserve">      购买商品、接受劳务支付的现金</t>
  </si>
  <si>
    <r>
      <rPr>
        <sz val="10"/>
        <color rgb="FFFF0000"/>
        <rFont val="等线"/>
        <family val="3"/>
        <charset val="134"/>
        <scheme val="minor"/>
      </rPr>
      <t xml:space="preserve">     为交易目的而持有的金融资产净增加额</t>
    </r>
    <r>
      <rPr>
        <sz val="10"/>
        <color rgb="FFFF0000"/>
        <rFont val="等线"/>
        <family val="3"/>
        <charset val="134"/>
        <scheme val="minor"/>
      </rPr>
      <t>*</t>
    </r>
  </si>
  <si>
    <r>
      <rPr>
        <sz val="10"/>
        <color rgb="FFFF0000"/>
        <rFont val="等线"/>
        <family val="3"/>
        <charset val="134"/>
        <scheme val="minor"/>
      </rPr>
      <t xml:space="preserve">     融出资金净增加额</t>
    </r>
    <r>
      <rPr>
        <sz val="10"/>
        <color rgb="FFFF0000"/>
        <rFont val="等线"/>
        <family val="3"/>
        <charset val="134"/>
        <scheme val="minor"/>
      </rPr>
      <t>*</t>
    </r>
  </si>
  <si>
    <t xml:space="preserve">     代理买卖证券支付的现金净额</t>
  </si>
  <si>
    <t xml:space="preserve">     支付利息、手续费及佣金的现金*</t>
  </si>
  <si>
    <t xml:space="preserve">     支付与投资管理业务有关的现金*</t>
  </si>
  <si>
    <t xml:space="preserve">     支付给职工及为职工支付的现金</t>
  </si>
  <si>
    <t xml:space="preserve">     支付的各项税费</t>
  </si>
  <si>
    <t xml:space="preserve">     支付其他与经营活动有关的现金</t>
  </si>
  <si>
    <t xml:space="preserve">     经营活动现金流出小计</t>
  </si>
  <si>
    <t xml:space="preserve">     经营活动产生的现金流量净额</t>
  </si>
  <si>
    <t>二、投资活动产生的现金流量：</t>
  </si>
  <si>
    <t xml:space="preserve">      收回投资收到的现金</t>
  </si>
  <si>
    <t xml:space="preserve">      取得投资收益收到的现金*</t>
  </si>
  <si>
    <t xml:space="preserve">      处置固定资产、无线资产和其他长期资产收回的现金净额</t>
  </si>
  <si>
    <t xml:space="preserve">      处置子公司及其他营业单位收到的现金净额</t>
  </si>
  <si>
    <t xml:space="preserve">      收到其他与投资活动有关的现金</t>
  </si>
  <si>
    <t xml:space="preserve">      投资活动现金流入小计</t>
  </si>
  <si>
    <t xml:space="preserve">      购建固定资产、无形资产和其他长期资产支付的现金</t>
  </si>
  <si>
    <t xml:space="preserve">      投资支付的现金*</t>
  </si>
  <si>
    <t xml:space="preserve">      取得子公司及其他营业单位支付的现金净额</t>
  </si>
  <si>
    <t xml:space="preserve">      支付其他与投资活动有关的现金</t>
  </si>
  <si>
    <t xml:space="preserve">     投资活动现金流出小计</t>
  </si>
  <si>
    <t xml:space="preserve">     投资活动产生的现金流量净额</t>
  </si>
  <si>
    <t>三、筹资活动产生的现金流量：</t>
  </si>
  <si>
    <t xml:space="preserve">       吸收投资收到的现金</t>
  </si>
  <si>
    <t xml:space="preserve">       其中：子公司吸收少数股东投资收到的现金</t>
  </si>
  <si>
    <t xml:space="preserve">       取得借款收到的现金</t>
  </si>
  <si>
    <t xml:space="preserve">       发行债券收到的现金</t>
  </si>
  <si>
    <t xml:space="preserve">       收到其他与筹资活动有关的现金</t>
  </si>
  <si>
    <t xml:space="preserve">      筹资活动现金流入小计</t>
  </si>
  <si>
    <t xml:space="preserve">       偿还债务支付的现金</t>
  </si>
  <si>
    <t xml:space="preserve">       分配股利、利润或偿付利息支付的现金</t>
  </si>
  <si>
    <t xml:space="preserve">       其中：子公司支付给少数股东的股利、利润</t>
  </si>
  <si>
    <t xml:space="preserve">       支付其他与筹资活动有关的现金</t>
  </si>
  <si>
    <t xml:space="preserve">      筹资活动现金流出小计</t>
  </si>
  <si>
    <t xml:space="preserve">      筹资活动产生的现金流量净额</t>
  </si>
  <si>
    <t>四、汇率变动对现金及现金等价物的影响</t>
  </si>
  <si>
    <t>五、现金及现金等价物净增加额</t>
  </si>
  <si>
    <t xml:space="preserve">       加：期初现金及现金等价物余额</t>
  </si>
  <si>
    <t>六、期末现金及现金等价物余额</t>
  </si>
  <si>
    <t>填表说明：</t>
  </si>
  <si>
    <t>1、现金流量表请务必按实际情况填报完整，各明细科目合计应与该一级科目填报数相等。</t>
  </si>
  <si>
    <t>2、从企业成立年填起；加粗项为自动算出项，不可填写。</t>
  </si>
  <si>
    <t>3、如果该科目在对应的会计年度存在发生额，请如实填报；如果对应科目没有发生额的，请输入0。</t>
  </si>
  <si>
    <t>4、填写财务数据时，请勿使用剪切（Ctrl+X）功能，会导致表格公式出现错误。</t>
  </si>
  <si>
    <t>5、标*项会对估值结果产生重大影响，请准确填写。</t>
  </si>
  <si>
    <t>注：表中加△项目为金融类企业专用项目。</t>
  </si>
  <si>
    <t>项              目</t>
  </si>
  <si>
    <t xml:space="preserve">     销售商品、提供劳务收到的现金</t>
  </si>
  <si>
    <t xml:space="preserve">   △客户存款和同业存放款项净增加额</t>
  </si>
  <si>
    <t xml:space="preserve">   △向中央银行借款净增加额</t>
  </si>
  <si>
    <t xml:space="preserve">   △向其他金融机构拆入资金净增加额</t>
  </si>
  <si>
    <t xml:space="preserve">   △收到原保险合同保费取得的现金</t>
  </si>
  <si>
    <t xml:space="preserve">   △收到再保险业务现金净额</t>
  </si>
  <si>
    <t xml:space="preserve">   △保户储金及投资款净增加额</t>
  </si>
  <si>
    <t xml:space="preserve">   △处置以公允价值计量且其变动计入当期损益的金融资产净增加额</t>
  </si>
  <si>
    <t xml:space="preserve">   △收取利息、手续费及佣金的现金</t>
  </si>
  <si>
    <t xml:space="preserve">   △拆入资金净增加额</t>
  </si>
  <si>
    <t xml:space="preserve">   △回购业务资金净增加额</t>
  </si>
  <si>
    <t xml:space="preserve">     收到的税费返还</t>
  </si>
  <si>
    <t xml:space="preserve">     收到其他与经营活动有关的现金</t>
  </si>
  <si>
    <t xml:space="preserve">     经营活动现金流入小计</t>
  </si>
  <si>
    <t xml:space="preserve">     购买商品、接受劳务支付的现金</t>
  </si>
  <si>
    <t xml:space="preserve">   △客户贷款及垫款净增加额</t>
  </si>
  <si>
    <t xml:space="preserve">   △存放中央银行和同业款项净增加额</t>
  </si>
  <si>
    <t xml:space="preserve">   △支付原保险合同赔付款项的现金</t>
  </si>
  <si>
    <t xml:space="preserve">   △支付利息、手续费及佣金的现金</t>
  </si>
  <si>
    <t xml:space="preserve">   △支付保单红利的现金</t>
  </si>
  <si>
    <t xml:space="preserve">     支付给职工以及为职工支付的现金</t>
  </si>
  <si>
    <r>
      <rPr>
        <b/>
        <sz val="11"/>
        <rFont val="等线"/>
        <family val="3"/>
        <charset val="134"/>
        <scheme val="minor"/>
      </rPr>
      <t xml:space="preserve">     经营活动产生的现金流量净额</t>
    </r>
    <r>
      <rPr>
        <b/>
        <sz val="11"/>
        <color rgb="FFFF0000"/>
        <rFont val="等线"/>
        <family val="3"/>
        <charset val="134"/>
        <scheme val="minor"/>
      </rPr>
      <t>*</t>
    </r>
  </si>
  <si>
    <t xml:space="preserve">     收回投资收到的现金</t>
  </si>
  <si>
    <t xml:space="preserve">     取得投资收益收到的现金</t>
  </si>
  <si>
    <t xml:space="preserve">     处置固定资产、无形资产和其他长期资产收回的现金净额</t>
  </si>
  <si>
    <t xml:space="preserve">     处置子公司及其他营业单位收到的现金净额</t>
  </si>
  <si>
    <t xml:space="preserve">     收到其他与投资活动有关的现金</t>
  </si>
  <si>
    <t xml:space="preserve">     投资活动现金流入小计</t>
  </si>
  <si>
    <t xml:space="preserve">     购建固定资产、无形资产和其他长期资产支付的现金</t>
  </si>
  <si>
    <t xml:space="preserve">     投资支付的现金</t>
  </si>
  <si>
    <t xml:space="preserve">   △质押贷款净增加额</t>
  </si>
  <si>
    <t xml:space="preserve">     取得子公司及其他营业单位支付的现金净额</t>
  </si>
  <si>
    <t xml:space="preserve">     支付其他与投资活动有关的现金</t>
  </si>
  <si>
    <r>
      <rPr>
        <b/>
        <sz val="11"/>
        <rFont val="等线"/>
        <family val="3"/>
        <charset val="134"/>
        <scheme val="minor"/>
      </rPr>
      <t xml:space="preserve">     投资活动产生的现金流量净额</t>
    </r>
    <r>
      <rPr>
        <b/>
        <sz val="11"/>
        <color rgb="FFFF0000"/>
        <rFont val="等线"/>
        <family val="3"/>
        <charset val="134"/>
        <scheme val="minor"/>
      </rPr>
      <t>*</t>
    </r>
  </si>
  <si>
    <t xml:space="preserve">     吸收投资收到的现金</t>
  </si>
  <si>
    <t xml:space="preserve">     取得借款收到的现金</t>
  </si>
  <si>
    <t xml:space="preserve">   △发行债券收到的现金</t>
  </si>
  <si>
    <t xml:space="preserve">     收到其他与筹资活动有关的现金</t>
  </si>
  <si>
    <t xml:space="preserve">     筹资活动现金流入小计</t>
  </si>
  <si>
    <t xml:space="preserve">     偿还债务支付的现金</t>
  </si>
  <si>
    <t xml:space="preserve">     分配股利、利润或偿付利息支付的现金</t>
  </si>
  <si>
    <t xml:space="preserve">        其中：子公司支付给少数股东的股利、利润</t>
  </si>
  <si>
    <t xml:space="preserve">     支付其他与筹资活动有关的现金</t>
  </si>
  <si>
    <t xml:space="preserve">     筹资活动现金流出小计</t>
  </si>
  <si>
    <r>
      <rPr>
        <b/>
        <sz val="11"/>
        <rFont val="等线"/>
        <family val="3"/>
        <charset val="134"/>
        <scheme val="minor"/>
      </rPr>
      <t xml:space="preserve">     筹资活动产生的现金流量净额</t>
    </r>
    <r>
      <rPr>
        <b/>
        <sz val="11"/>
        <color rgb="FFFF0000"/>
        <rFont val="等线"/>
        <family val="3"/>
        <charset val="134"/>
        <scheme val="minor"/>
      </rPr>
      <t>*</t>
    </r>
  </si>
  <si>
    <t>四、汇率变动对现金的影响</t>
  </si>
  <si>
    <t xml:space="preserve">    加：期初现金及现金等价物的余额</t>
  </si>
  <si>
    <t>2、如企业2016年或2017年成立，则从该年填起；加粗项为自动算出项，不可填写。</t>
  </si>
  <si>
    <r>
      <rPr>
        <b/>
        <sz val="10"/>
        <color rgb="FF000000"/>
        <rFont val="宋体"/>
        <family val="3"/>
        <charset val="134"/>
      </rPr>
      <t>5、标</t>
    </r>
    <r>
      <rPr>
        <b/>
        <sz val="10"/>
        <color rgb="FFFF0000"/>
        <rFont val="宋体"/>
        <family val="3"/>
        <charset val="134"/>
      </rPr>
      <t>*</t>
    </r>
    <r>
      <rPr>
        <b/>
        <sz val="10"/>
        <color rgb="FF000000"/>
        <rFont val="宋体"/>
        <family val="3"/>
        <charset val="134"/>
      </rPr>
      <t>项会对估值结果产生重大影响，请准确填写。</t>
    </r>
  </si>
  <si>
    <t>主营业务构成</t>
  </si>
  <si>
    <t>业务</t>
  </si>
  <si>
    <t>收入金额(万元)</t>
  </si>
  <si>
    <t>业务一</t>
  </si>
  <si>
    <t>业务二</t>
  </si>
  <si>
    <t>业务三</t>
  </si>
  <si>
    <t>业务四</t>
  </si>
  <si>
    <t>业务五</t>
  </si>
  <si>
    <t>主要供应商明细</t>
  </si>
  <si>
    <t>主要供应商</t>
  </si>
  <si>
    <t>供应商A</t>
  </si>
  <si>
    <t>供应商B</t>
  </si>
  <si>
    <t>供应商C</t>
  </si>
  <si>
    <t>供应商D</t>
  </si>
  <si>
    <t>供应商E</t>
  </si>
  <si>
    <t>客户B</t>
  </si>
  <si>
    <t>客户C</t>
  </si>
  <si>
    <t>客户D</t>
  </si>
  <si>
    <t>客户E</t>
  </si>
  <si>
    <t>产品毛利率分析表</t>
  </si>
  <si>
    <t>提示：毛利率、收入增长率、毛利变化自动算出</t>
  </si>
  <si>
    <t>单位：万元、%</t>
  </si>
  <si>
    <t>产品/年份</t>
  </si>
  <si>
    <t>变化展示</t>
  </si>
  <si>
    <t>收入</t>
  </si>
  <si>
    <t>成本</t>
  </si>
  <si>
    <t>毛利率%</t>
  </si>
  <si>
    <t>收入增长率%</t>
  </si>
  <si>
    <t>毛利率变化%</t>
  </si>
  <si>
    <t>产品1</t>
  </si>
  <si>
    <t>产品2</t>
  </si>
  <si>
    <t>产品3</t>
  </si>
  <si>
    <t>产品4</t>
  </si>
  <si>
    <t>产品5</t>
  </si>
  <si>
    <t>应收账款明细</t>
  </si>
  <si>
    <t>提示：占比、计提比例自动算出</t>
  </si>
  <si>
    <t>账龄</t>
  </si>
  <si>
    <t>应收账款(万元)</t>
  </si>
  <si>
    <t>占比</t>
  </si>
  <si>
    <t>坏账准备(万元)</t>
  </si>
  <si>
    <t>计提比例</t>
  </si>
  <si>
    <t>一年以内</t>
  </si>
  <si>
    <t>1-2年(含2年)</t>
  </si>
  <si>
    <t>2-3年(含3年)</t>
  </si>
  <si>
    <t>3-4年(含4年)</t>
  </si>
  <si>
    <t>4-5年(含5年)</t>
  </si>
  <si>
    <t>5年以上</t>
  </si>
  <si>
    <t>股权变动情况</t>
  </si>
  <si>
    <t>初始股权状况</t>
  </si>
  <si>
    <t>股东名称</t>
  </si>
  <si>
    <t>出资金额</t>
  </si>
  <si>
    <t>股权比例（%）</t>
  </si>
  <si>
    <t>最近一次股权变动时间：</t>
  </si>
  <si>
    <t>请输入时间，如2019/09/09</t>
  </si>
  <si>
    <t>变动后股权状况</t>
  </si>
  <si>
    <t>组织架构图</t>
  </si>
  <si>
    <t>提示：请填写最新的组织架构，添加到二级部门即可。</t>
  </si>
  <si>
    <t>部门级别</t>
  </si>
  <si>
    <t>部门名称</t>
  </si>
  <si>
    <t>一级部门</t>
  </si>
  <si>
    <t>请输入一级部门名称</t>
  </si>
  <si>
    <t xml:space="preserve">      二级部门</t>
  </si>
  <si>
    <t xml:space="preserve">      请输入二级部门名称</t>
  </si>
  <si>
    <t xml:space="preserve">       请输入二级部门名称</t>
  </si>
  <si>
    <t xml:space="preserve">     二级部门</t>
  </si>
  <si>
    <t>重要经营性资产权属证明-长期股权投资</t>
  </si>
  <si>
    <t>提示：1、最多可以填20行；2、若“是否控股”选择“是”，则须填写控股单位统一信用代码、企业类型、注册资本、法定代表人、成立日期、注册地址、经营范围等；</t>
  </si>
  <si>
    <t>提示：若控股被投资单位请填写下列信息；若不控股，则不需要填写</t>
  </si>
  <si>
    <t>被投资单位名称</t>
  </si>
  <si>
    <t>投资日期</t>
  </si>
  <si>
    <t>协议投资期限</t>
  </si>
  <si>
    <t>投资成本(万元)</t>
  </si>
  <si>
    <t>持股比例（%）</t>
  </si>
  <si>
    <t>投资协议</t>
  </si>
  <si>
    <t>被投资单位报表</t>
  </si>
  <si>
    <t>被投资单位章程</t>
  </si>
  <si>
    <t>是否控股</t>
  </si>
  <si>
    <t>统一社会信用代码</t>
  </si>
  <si>
    <t>注册资本（万元）</t>
  </si>
  <si>
    <t>成立日期</t>
  </si>
  <si>
    <t>注册地址</t>
  </si>
  <si>
    <t>经营范围</t>
  </si>
  <si>
    <t>有</t>
  </si>
  <si>
    <t>无</t>
  </si>
  <si>
    <t>重要经营性资产权属证明-房屋建筑物</t>
  </si>
  <si>
    <t>提示：1、最多可以填20行；2、若无房产证副本，则需填写其他产权替代文件；3、用途若选择其他，请填写其他用途；</t>
  </si>
  <si>
    <t>建筑物名称</t>
  </si>
  <si>
    <t>房产证编号</t>
  </si>
  <si>
    <t>房产证证载权利人</t>
  </si>
  <si>
    <t>用途</t>
  </si>
  <si>
    <t>建筑面积(m²)</t>
  </si>
  <si>
    <t>建成日期</t>
  </si>
  <si>
    <t>资产状况</t>
  </si>
  <si>
    <t>房产证副本</t>
  </si>
  <si>
    <t>其他产权替代文件</t>
  </si>
  <si>
    <t>其他用途</t>
  </si>
  <si>
    <t>仓库</t>
  </si>
  <si>
    <t>正常</t>
  </si>
  <si>
    <t>停用</t>
  </si>
  <si>
    <t>办公</t>
  </si>
  <si>
    <t>重要经营性资产权属证明-设备</t>
  </si>
  <si>
    <t>提示：1、最多可以填20行；2、若无设备发票，则需填写其他替代文件；3、存放地点若选择其他，请填写其他存放地点。</t>
  </si>
  <si>
    <t>设备名称</t>
  </si>
  <si>
    <t>规格型号</t>
  </si>
  <si>
    <t>生产厂家</t>
  </si>
  <si>
    <t>启用日期</t>
  </si>
  <si>
    <t>存放地点</t>
  </si>
  <si>
    <t>设备发票</t>
  </si>
  <si>
    <t>其他替代文件</t>
  </si>
  <si>
    <t>其他存放地点</t>
  </si>
  <si>
    <t>厂房</t>
  </si>
  <si>
    <t>重要经营性资产权属证明-土地</t>
  </si>
  <si>
    <t>提示：1、最多可以填20行；2、若无国有土地使用证，则需填写其他替代文件；3、土地用途若选择其他，请填写其他土地用途。</t>
  </si>
  <si>
    <t>土地权证编号</t>
  </si>
  <si>
    <t>宗地名称</t>
  </si>
  <si>
    <t>土地用途</t>
  </si>
  <si>
    <t>土地位置</t>
  </si>
  <si>
    <t>土地面积(m²)</t>
  </si>
  <si>
    <t>土地权属性质</t>
  </si>
  <si>
    <t>取得日期</t>
  </si>
  <si>
    <t>终止日期</t>
  </si>
  <si>
    <t>国有土地使用证</t>
  </si>
  <si>
    <t>其它替代产权文件</t>
  </si>
  <si>
    <t>其他土地用途</t>
  </si>
  <si>
    <t>出让</t>
  </si>
  <si>
    <t>划拨</t>
  </si>
  <si>
    <t>商业</t>
  </si>
  <si>
    <t>住宅</t>
  </si>
  <si>
    <t>重要经营性资产权属证明-专利</t>
  </si>
  <si>
    <t>提示：1、最多可以填20行；2、若无专利证书/商标注册证，则需填写其他权属证明；</t>
  </si>
  <si>
    <t>专利名称</t>
  </si>
  <si>
    <t>专利号（或授权号）</t>
  </si>
  <si>
    <t>专利类别</t>
  </si>
  <si>
    <t>应用情况</t>
  </si>
  <si>
    <t>对应产品</t>
  </si>
  <si>
    <t>专利说明</t>
  </si>
  <si>
    <t>权利人</t>
  </si>
  <si>
    <t>发明人</t>
  </si>
  <si>
    <t>专利申请日</t>
  </si>
  <si>
    <t>授权日期</t>
  </si>
  <si>
    <t>保护期（年）</t>
  </si>
  <si>
    <t>剩余保护期（年）</t>
  </si>
  <si>
    <t>专利证书/商标注册证</t>
  </si>
  <si>
    <t>其他权属证明</t>
  </si>
  <si>
    <t>发明专利</t>
  </si>
  <si>
    <t>已投产</t>
  </si>
  <si>
    <t>尚未投产</t>
  </si>
  <si>
    <t>实用新型专利</t>
  </si>
  <si>
    <t>外观设计专利</t>
  </si>
  <si>
    <t>发明新型专利</t>
  </si>
  <si>
    <t>重要经营性资产权属证明-商标</t>
  </si>
  <si>
    <t>提示：1、最多可以填20行；2、若无商标注册证，则需填写其他权属证明；</t>
  </si>
  <si>
    <t>商标名称</t>
  </si>
  <si>
    <t>商标注册号</t>
  </si>
  <si>
    <t>注册人</t>
  </si>
  <si>
    <t>核定使用商品/服务项目</t>
  </si>
  <si>
    <t>有效期限至</t>
  </si>
  <si>
    <t>商标注册证</t>
  </si>
  <si>
    <t>资质明细</t>
  </si>
  <si>
    <t>提示：1、最多可以填20行；</t>
  </si>
  <si>
    <t>证书名称</t>
  </si>
  <si>
    <t>资质等级</t>
  </si>
  <si>
    <t>证书编号</t>
  </si>
  <si>
    <t>权属人</t>
  </si>
  <si>
    <t>发证日期</t>
  </si>
  <si>
    <t>有效期至</t>
  </si>
  <si>
    <t>证书内容</t>
  </si>
  <si>
    <t>发证机构</t>
  </si>
  <si>
    <t>证书复印件</t>
  </si>
  <si>
    <t>担保明细</t>
  </si>
  <si>
    <t>担保方</t>
  </si>
  <si>
    <t>被担保方</t>
  </si>
  <si>
    <t>担保金额(万元)</t>
  </si>
  <si>
    <t>担保起始日</t>
  </si>
  <si>
    <t>担保终止日</t>
  </si>
  <si>
    <t>担保是否已经履行完毕</t>
  </si>
  <si>
    <t>开户银行</t>
  </si>
  <si>
    <t>协议复印件</t>
  </si>
  <si>
    <t>诉讼明细</t>
  </si>
  <si>
    <t>原告</t>
  </si>
  <si>
    <t>被告</t>
  </si>
  <si>
    <t>索赔金额(万元)</t>
  </si>
  <si>
    <t>受理诉讼时间</t>
  </si>
  <si>
    <t>开庭审理时间</t>
  </si>
  <si>
    <t>诉讼是否审理完毕</t>
  </si>
  <si>
    <t>受理法院</t>
  </si>
  <si>
    <t>法院传票及相关文件</t>
  </si>
  <si>
    <t>关联方尽职调查</t>
  </si>
  <si>
    <t>提示：1、最多填写五项；</t>
  </si>
  <si>
    <t>项目</t>
  </si>
  <si>
    <t>关联方名称</t>
  </si>
  <si>
    <t>关联方交易</t>
  </si>
  <si>
    <t>关联方往来</t>
  </si>
  <si>
    <t>应收账款</t>
  </si>
  <si>
    <t>应付账款</t>
  </si>
  <si>
    <t>关联方资金拆借</t>
  </si>
  <si>
    <t>其他应收账款</t>
  </si>
  <si>
    <t>其他应付账款</t>
  </si>
  <si>
    <t>请输入</t>
    <phoneticPr fontId="51" type="noConversion"/>
  </si>
  <si>
    <t>期间</t>
    <phoneticPr fontId="51" type="noConversion"/>
  </si>
  <si>
    <t>提示：如超过5个供应商只需填写前五大供应商，可填写供应商简称</t>
    <phoneticPr fontId="51" type="noConversion"/>
  </si>
  <si>
    <t>2021年</t>
    <phoneticPr fontId="51" type="noConversion"/>
  </si>
  <si>
    <t>2019年</t>
    <phoneticPr fontId="51" type="noConversion"/>
  </si>
  <si>
    <t>2020年</t>
    <phoneticPr fontId="51" type="noConversion"/>
  </si>
  <si>
    <t>客户A</t>
    <phoneticPr fontId="51" type="noConversion"/>
  </si>
  <si>
    <t>主要客户</t>
    <phoneticPr fontId="51" type="noConversion"/>
  </si>
  <si>
    <t>提示：如超过5个客户只需填写前五大客户，可填写客户简称；若涉密可用****代替客户名称。</t>
    <phoneticPr fontId="51" type="noConversion"/>
  </si>
  <si>
    <t>供应商B</t>
    <phoneticPr fontId="51" type="noConversion"/>
  </si>
  <si>
    <t>主要客户明细</t>
    <phoneticPr fontId="51" type="noConversion"/>
  </si>
  <si>
    <t>业务六</t>
    <phoneticPr fontId="51" type="noConversion"/>
  </si>
  <si>
    <t>业务七</t>
    <phoneticPr fontId="51" type="noConversion"/>
  </si>
  <si>
    <t>业务八</t>
    <phoneticPr fontId="51" type="noConversion"/>
  </si>
  <si>
    <t>业务九</t>
    <phoneticPr fontId="51" type="noConversion"/>
  </si>
  <si>
    <t>业务十</t>
    <phoneticPr fontId="51" type="noConversion"/>
  </si>
  <si>
    <t>提示：如超过10项业务只需填写前十项</t>
    <phoneticPr fontId="51" type="noConversion"/>
  </si>
  <si>
    <t>北交所</t>
    <phoneticPr fontId="51" type="noConversion"/>
  </si>
  <si>
    <t>科创板</t>
    <phoneticPr fontId="51" type="noConversion"/>
  </si>
  <si>
    <t>创业板</t>
    <phoneticPr fontId="51" type="noConversion"/>
  </si>
  <si>
    <t>房地产业</t>
    <phoneticPr fontId="51" type="noConversion"/>
  </si>
  <si>
    <t>教育</t>
    <phoneticPr fontId="51" type="noConversion"/>
  </si>
  <si>
    <t>北交所农、林、牧、渔业</t>
    <phoneticPr fontId="51" type="noConversion"/>
  </si>
  <si>
    <t>科创板农、林、牧、渔业</t>
    <phoneticPr fontId="51" type="noConversion"/>
  </si>
  <si>
    <t>创业板农、林、牧、渔业</t>
    <phoneticPr fontId="51" type="noConversion"/>
  </si>
  <si>
    <t>北交所采矿业</t>
    <phoneticPr fontId="51" type="noConversion"/>
  </si>
  <si>
    <t>科创板采矿业</t>
    <phoneticPr fontId="51" type="noConversion"/>
  </si>
  <si>
    <t>创业板采矿业</t>
    <phoneticPr fontId="51" type="noConversion"/>
  </si>
  <si>
    <t>北交所制造业</t>
    <phoneticPr fontId="51" type="noConversion"/>
  </si>
  <si>
    <t>科创板制造业</t>
    <phoneticPr fontId="51" type="noConversion"/>
  </si>
  <si>
    <t>创业板制造业</t>
    <phoneticPr fontId="51" type="noConversion"/>
  </si>
  <si>
    <t>北交所电力、热力、燃气及水生产和供应业</t>
    <phoneticPr fontId="51" type="noConversion"/>
  </si>
  <si>
    <t>科创板电力、热力、燃气及水生产和供应业</t>
    <phoneticPr fontId="51" type="noConversion"/>
  </si>
  <si>
    <t>创业板电力、热力、燃气及水生产和供应业</t>
    <phoneticPr fontId="51" type="noConversion"/>
  </si>
  <si>
    <t>北交所建筑业</t>
    <phoneticPr fontId="51" type="noConversion"/>
  </si>
  <si>
    <t>科创板建筑业</t>
    <phoneticPr fontId="51" type="noConversion"/>
  </si>
  <si>
    <t>创业板建筑业</t>
    <phoneticPr fontId="51" type="noConversion"/>
  </si>
  <si>
    <t>北交所批发和零售业</t>
    <phoneticPr fontId="51" type="noConversion"/>
  </si>
  <si>
    <t>科创板批发和零售业</t>
    <phoneticPr fontId="51" type="noConversion"/>
  </si>
  <si>
    <t>创业板批发和零售业</t>
    <phoneticPr fontId="51" type="noConversion"/>
  </si>
  <si>
    <t>北交所交通运输、仓储和邮政业</t>
    <phoneticPr fontId="51" type="noConversion"/>
  </si>
  <si>
    <t>科创板交通运输、仓储和邮政业</t>
    <phoneticPr fontId="51" type="noConversion"/>
  </si>
  <si>
    <t>创业板交通运输、仓储和邮政业</t>
    <phoneticPr fontId="51" type="noConversion"/>
  </si>
  <si>
    <t>北交所住宿和餐饮业</t>
    <phoneticPr fontId="51" type="noConversion"/>
  </si>
  <si>
    <t>科创板住宿和餐饮业</t>
    <phoneticPr fontId="51" type="noConversion"/>
  </si>
  <si>
    <t>创业板住宿和餐饮业</t>
    <phoneticPr fontId="51" type="noConversion"/>
  </si>
  <si>
    <t>北交所信息传输、软件和信息技术服务业</t>
    <phoneticPr fontId="51" type="noConversion"/>
  </si>
  <si>
    <t>科创板信息传输、软件和信息技术服务业</t>
    <phoneticPr fontId="51" type="noConversion"/>
  </si>
  <si>
    <t>创业板信息传输、软件和信息技术服务业</t>
    <phoneticPr fontId="51" type="noConversion"/>
  </si>
  <si>
    <t>北交所金融业</t>
    <phoneticPr fontId="51" type="noConversion"/>
  </si>
  <si>
    <t>科创板金融业</t>
    <phoneticPr fontId="51" type="noConversion"/>
  </si>
  <si>
    <t>创业板金融业</t>
    <phoneticPr fontId="51" type="noConversion"/>
  </si>
  <si>
    <t>北交所房地产业</t>
    <phoneticPr fontId="51" type="noConversion"/>
  </si>
  <si>
    <t>科创板房地产业</t>
    <phoneticPr fontId="51" type="noConversion"/>
  </si>
  <si>
    <t>创业板房地产业</t>
    <phoneticPr fontId="51" type="noConversion"/>
  </si>
  <si>
    <t>北交所租赁和商务服务业</t>
    <phoneticPr fontId="51" type="noConversion"/>
  </si>
  <si>
    <t>科创板租赁和商务服务业</t>
    <phoneticPr fontId="51" type="noConversion"/>
  </si>
  <si>
    <t>创业板租赁和商务服务业</t>
    <phoneticPr fontId="51" type="noConversion"/>
  </si>
  <si>
    <t>北交所科学研究和技术服务业</t>
    <phoneticPr fontId="51" type="noConversion"/>
  </si>
  <si>
    <t>科创板科学研究和技术服务业</t>
    <phoneticPr fontId="51" type="noConversion"/>
  </si>
  <si>
    <t>创业板科学研究和技术服务业</t>
    <phoneticPr fontId="51" type="noConversion"/>
  </si>
  <si>
    <t>北交所水利、环境和公共设施管理业</t>
    <phoneticPr fontId="51" type="noConversion"/>
  </si>
  <si>
    <t>科创板水利、环境和公共设施管理业</t>
    <phoneticPr fontId="51" type="noConversion"/>
  </si>
  <si>
    <t>创业板水利、环境和公共设施管理业</t>
    <phoneticPr fontId="51" type="noConversion"/>
  </si>
  <si>
    <t>北交所居民服务、修理和其他服务业</t>
    <phoneticPr fontId="51" type="noConversion"/>
  </si>
  <si>
    <t>科创板居民服务、修理和其他服务业</t>
    <phoneticPr fontId="51" type="noConversion"/>
  </si>
  <si>
    <t>创业板居民服务、修理和其他服务业</t>
    <phoneticPr fontId="51" type="noConversion"/>
  </si>
  <si>
    <t>北交所教育</t>
    <phoneticPr fontId="51" type="noConversion"/>
  </si>
  <si>
    <t>科创板教育</t>
    <phoneticPr fontId="51" type="noConversion"/>
  </si>
  <si>
    <t>创业板教育</t>
    <phoneticPr fontId="51" type="noConversion"/>
  </si>
  <si>
    <t>北交所卫生和社会工作</t>
    <phoneticPr fontId="51" type="noConversion"/>
  </si>
  <si>
    <t>科创板卫生和社会工作</t>
    <phoneticPr fontId="51" type="noConversion"/>
  </si>
  <si>
    <t>创业板卫生和社会工作</t>
    <phoneticPr fontId="51" type="noConversion"/>
  </si>
  <si>
    <t>北交所文化、体育和娱乐业</t>
    <phoneticPr fontId="51" type="noConversion"/>
  </si>
  <si>
    <t>科创板文化、体育和娱乐业</t>
    <phoneticPr fontId="51" type="noConversion"/>
  </si>
  <si>
    <t>创业板文化、体育和娱乐业</t>
    <phoneticPr fontId="51" type="noConversion"/>
  </si>
  <si>
    <t>北交所综合</t>
    <phoneticPr fontId="51" type="noConversion"/>
  </si>
  <si>
    <t>科创板综合</t>
    <phoneticPr fontId="51" type="noConversion"/>
  </si>
  <si>
    <t>创业板综合</t>
    <phoneticPr fontId="51" type="noConversion"/>
  </si>
  <si>
    <t>2022年9月30日</t>
  </si>
  <si>
    <t>股权比例</t>
    <phoneticPr fontId="51" type="noConversion"/>
  </si>
  <si>
    <t>单位：元</t>
    <phoneticPr fontId="51" type="noConversion"/>
  </si>
  <si>
    <t>4、</t>
    <phoneticPr fontId="51" type="noConversion"/>
  </si>
  <si>
    <t>单位：元</t>
    <phoneticPr fontId="51" type="noConversion"/>
  </si>
  <si>
    <t>采购金额</t>
    <phoneticPr fontId="51" type="noConversion"/>
  </si>
  <si>
    <t>收入金额</t>
    <phoneticPr fontId="5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</si>
</sst>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43" formatCode="_ * #,##0.00_ ;_ * \-#,##0.00_ ;_ * &quot;-&quot;??_ ;_ @_ "/>
    <numFmt numFmtId="176" formatCode="#,##0.00_);[Red]\(#,##0.00\)"/>
    <numFmt numFmtId="177" formatCode="#,##0.00_ "/>
    <numFmt numFmtId="178" formatCode="0_ "/>
    <numFmt numFmtId="179" formatCode="#,##0_ "/>
    <numFmt numFmtId="180" formatCode="0.00_);[Red]\(0.00\)"/>
    <numFmt numFmtId="181" formatCode=";;;"/>
    <numFmt numFmtId="182" formatCode="yyyy/m"/>
    <numFmt numFmtId="183" formatCode="0.00_ "/>
  </numFmts>
  <fonts count="52" x14ac:knownFonts="1">
    <font>
      <sz val="11"/>
      <color theme="1"/>
      <name val="等线"/>
      <charset val="134"/>
      <scheme val="minor"/>
    </font>
    <font>
      <b/>
      <sz val="11"/>
      <color theme="1"/>
      <name val="等线"/>
      <family val="3"/>
      <charset val="134"/>
      <scheme val="minor"/>
    </font>
    <font>
      <b/>
      <sz val="14"/>
      <color theme="0"/>
      <name val="等线"/>
      <family val="3"/>
      <charset val="134"/>
      <scheme val="minor"/>
    </font>
    <font>
      <sz val="10"/>
      <color rgb="FFFF0000"/>
      <name val="等线"/>
      <family val="3"/>
      <charset val="134"/>
      <scheme val="minor"/>
    </font>
    <font>
      <b/>
      <sz val="11"/>
      <color rgb="FF000000"/>
      <name val="等线"/>
      <family val="3"/>
      <charset val="134"/>
    </font>
    <font>
      <b/>
      <sz val="11"/>
      <color theme="0"/>
      <name val="等线"/>
      <family val="3"/>
      <charset val="134"/>
      <scheme val="minor"/>
    </font>
    <font>
      <b/>
      <sz val="11"/>
      <name val="等线"/>
      <family val="3"/>
      <charset val="134"/>
      <scheme val="minor"/>
    </font>
    <font>
      <sz val="11"/>
      <name val="等线"/>
      <family val="3"/>
      <charset val="134"/>
      <scheme val="minor"/>
    </font>
    <font>
      <b/>
      <sz val="10"/>
      <name val="等线"/>
      <family val="3"/>
      <charset val="134"/>
    </font>
    <font>
      <sz val="11"/>
      <color rgb="FFFF0000"/>
      <name val="等线"/>
      <family val="3"/>
      <charset val="134"/>
      <scheme val="minor"/>
    </font>
    <font>
      <b/>
      <sz val="11"/>
      <color theme="1"/>
      <name val="等线"/>
      <family val="3"/>
      <charset val="134"/>
    </font>
    <font>
      <sz val="10"/>
      <name val="等线"/>
      <family val="3"/>
      <charset val="134"/>
      <scheme val="minor"/>
    </font>
    <font>
      <b/>
      <sz val="16"/>
      <color theme="0"/>
      <name val="等线"/>
      <family val="3"/>
      <charset val="134"/>
      <scheme val="minor"/>
    </font>
    <font>
      <b/>
      <sz val="12"/>
      <color theme="0"/>
      <name val="等线"/>
      <family val="3"/>
      <charset val="134"/>
      <scheme val="minor"/>
    </font>
    <font>
      <b/>
      <sz val="10"/>
      <color theme="1"/>
      <name val="等线"/>
      <family val="3"/>
      <charset val="134"/>
      <scheme val="minor"/>
    </font>
    <font>
      <sz val="14"/>
      <color theme="0"/>
      <name val="等线"/>
      <family val="3"/>
      <charset val="134"/>
      <scheme val="minor"/>
    </font>
    <font>
      <b/>
      <sz val="9"/>
      <color rgb="FFFF0000"/>
      <name val="宋体"/>
      <family val="3"/>
      <charset val="134"/>
    </font>
    <font>
      <b/>
      <sz val="9"/>
      <color rgb="FF000000"/>
      <name val="宋体"/>
      <family val="3"/>
      <charset val="134"/>
    </font>
    <font>
      <b/>
      <sz val="11"/>
      <color rgb="FF000000"/>
      <name val="宋体"/>
      <family val="3"/>
      <charset val="134"/>
    </font>
    <font>
      <b/>
      <sz val="10"/>
      <color rgb="FF000000"/>
      <name val="宋体"/>
      <family val="3"/>
      <charset val="134"/>
    </font>
    <font>
      <sz val="11"/>
      <color rgb="FF000000"/>
      <name val="宋体"/>
      <family val="3"/>
      <charset val="134"/>
    </font>
    <font>
      <sz val="10"/>
      <color theme="1"/>
      <name val="宋体"/>
      <family val="3"/>
      <charset val="134"/>
    </font>
    <font>
      <b/>
      <sz val="10"/>
      <name val="等线"/>
      <family val="3"/>
      <charset val="134"/>
      <scheme val="minor"/>
    </font>
    <font>
      <sz val="10"/>
      <color theme="1"/>
      <name val="等线"/>
      <family val="3"/>
      <charset val="134"/>
      <scheme val="minor"/>
    </font>
    <font>
      <b/>
      <sz val="10"/>
      <name val="宋体"/>
      <family val="3"/>
      <charset val="134"/>
    </font>
    <font>
      <b/>
      <sz val="12"/>
      <name val="仿宋"/>
      <family val="3"/>
      <charset val="134"/>
    </font>
    <font>
      <sz val="9"/>
      <color theme="1"/>
      <name val="等线 Light"/>
      <family val="3"/>
      <charset val="134"/>
      <scheme val="major"/>
    </font>
    <font>
      <sz val="9"/>
      <color rgb="FF000000"/>
      <name val="等线 Light"/>
      <family val="3"/>
      <charset val="134"/>
      <scheme val="major"/>
    </font>
    <font>
      <b/>
      <i/>
      <sz val="11"/>
      <color rgb="FFFF0000"/>
      <name val="等线"/>
      <family val="3"/>
      <charset val="134"/>
      <scheme val="minor"/>
    </font>
    <font>
      <b/>
      <i/>
      <sz val="10"/>
      <color rgb="FFFF0000"/>
      <name val="等线"/>
      <family val="3"/>
      <charset val="134"/>
      <scheme val="minor"/>
    </font>
    <font>
      <sz val="11"/>
      <color theme="1"/>
      <name val="Arial Unicode MS"/>
      <family val="2"/>
    </font>
    <font>
      <sz val="9"/>
      <color theme="1"/>
      <name val="等线"/>
      <family val="3"/>
      <charset val="134"/>
      <scheme val="minor"/>
    </font>
    <font>
      <sz val="11"/>
      <color theme="1"/>
      <name val="等线"/>
      <family val="3"/>
      <charset val="134"/>
    </font>
    <font>
      <sz val="11"/>
      <color rgb="FF222222"/>
      <name val="等线"/>
      <family val="3"/>
      <charset val="134"/>
      <scheme val="minor"/>
    </font>
    <font>
      <b/>
      <sz val="14"/>
      <color theme="0"/>
      <name val="等线"/>
      <family val="3"/>
      <charset val="134"/>
    </font>
    <font>
      <b/>
      <sz val="11"/>
      <color theme="0"/>
      <name val="等线"/>
      <family val="3"/>
      <charset val="134"/>
    </font>
    <font>
      <sz val="11"/>
      <color rgb="FF282828"/>
      <name val="等线"/>
      <family val="3"/>
      <charset val="134"/>
      <scheme val="minor"/>
    </font>
    <font>
      <b/>
      <sz val="11"/>
      <color rgb="FF282828"/>
      <name val="等线"/>
      <family val="3"/>
      <charset val="134"/>
      <scheme val="minor"/>
    </font>
    <font>
      <sz val="11"/>
      <color rgb="FFFF0000"/>
      <name val="等线"/>
      <family val="3"/>
      <charset val="134"/>
    </font>
    <font>
      <u/>
      <sz val="11"/>
      <color theme="10"/>
      <name val="等线"/>
      <family val="3"/>
      <charset val="134"/>
    </font>
    <font>
      <sz val="11"/>
      <color theme="2" tint="-0.249977111117893"/>
      <name val="等线"/>
      <family val="3"/>
      <charset val="134"/>
    </font>
    <font>
      <sz val="11"/>
      <color theme="1"/>
      <name val="等线"/>
      <family val="3"/>
      <charset val="134"/>
      <scheme val="minor"/>
    </font>
    <font>
      <u/>
      <sz val="11"/>
      <color theme="10"/>
      <name val="宋体"/>
      <family val="3"/>
      <charset val="134"/>
    </font>
    <font>
      <sz val="12"/>
      <name val="宋体"/>
      <family val="3"/>
      <charset val="134"/>
    </font>
    <font>
      <b/>
      <sz val="11"/>
      <color rgb="FFFF0000"/>
      <name val="等线"/>
      <family val="3"/>
      <charset val="134"/>
      <scheme val="minor"/>
    </font>
    <font>
      <b/>
      <sz val="10"/>
      <color rgb="FFFF0000"/>
      <name val="宋体"/>
      <family val="3"/>
      <charset val="134"/>
    </font>
    <font>
      <sz val="11"/>
      <color theme="1"/>
      <name val="等线"/>
      <family val="3"/>
      <charset val="134"/>
      <scheme val="minor"/>
    </font>
    <font>
      <sz val="9"/>
      <color rgb="FF000000"/>
      <name val="Microsoft YaHei UI"/>
      <family val="2"/>
      <charset val="134"/>
    </font>
    <font>
      <sz val="8"/>
      <name val="宋体"/>
      <family val="3"/>
      <charset val="134"/>
    </font>
    <font>
      <sz val="9"/>
      <name val="宋体"/>
      <family val="3"/>
      <charset val="134"/>
    </font>
    <font>
      <b/>
      <sz val="9"/>
      <name val="宋体"/>
      <family val="3"/>
      <charset val="134"/>
    </font>
    <font>
      <sz val="9"/>
      <name val="等线"/>
      <family val="3"/>
      <charset val="134"/>
      <scheme val="minor"/>
    </font>
  </fonts>
  <fills count="16">
    <fill>
      <patternFill patternType="none"/>
    </fill>
    <fill>
      <patternFill patternType="gray125"/>
    </fill>
    <fill>
      <patternFill patternType="solid">
        <fgColor rgb="FF0478FC"/>
        <bgColor indexed="64"/>
      </patternFill>
    </fill>
    <fill>
      <patternFill patternType="solid">
        <fgColor theme="0" tint="-0.14996795556505021"/>
        <bgColor indexed="64"/>
      </patternFill>
    </fill>
    <fill>
      <patternFill patternType="solid">
        <fgColor theme="8" tint="0.79979857783745845"/>
        <bgColor indexed="64"/>
      </patternFill>
    </fill>
    <fill>
      <patternFill patternType="solid">
        <fgColor theme="8" tint="0.7999511703848384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79247413556324"/>
        <bgColor indexed="64"/>
      </patternFill>
    </fill>
    <fill>
      <patternFill patternType="solid">
        <fgColor theme="0"/>
        <bgColor indexed="64"/>
      </patternFill>
    </fill>
    <fill>
      <patternFill patternType="solid">
        <fgColor rgb="FF4393FF"/>
        <bgColor indexed="64"/>
      </patternFill>
    </fill>
    <fill>
      <patternFill patternType="solid">
        <fgColor rgb="FFD9D9D9"/>
        <bgColor indexed="64"/>
      </patternFill>
    </fill>
    <fill>
      <patternFill patternType="solid">
        <fgColor theme="8" tint="0.79973754081850645"/>
        <bgColor indexed="64"/>
      </patternFill>
    </fill>
    <fill>
      <patternFill patternType="solid">
        <fgColor theme="2"/>
        <bgColor indexed="64"/>
      </patternFill>
    </fill>
    <fill>
      <patternFill patternType="solid">
        <fgColor theme="0" tint="-0.14999847407452621"/>
        <bgColor indexed="64"/>
      </patternFill>
    </fill>
    <fill>
      <patternFill patternType="solid">
        <fgColor theme="8" tint="0.79998168889431442"/>
        <bgColor indexed="64"/>
      </patternFill>
    </fill>
  </fills>
  <borders count="39">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rgb="FF000000"/>
      </right>
      <top/>
      <bottom/>
      <diagonal/>
    </border>
    <border>
      <left/>
      <right style="thin">
        <color auto="1"/>
      </right>
      <top/>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top style="thick">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bottom/>
      <diagonal/>
    </border>
    <border>
      <left style="thin">
        <color theme="1"/>
      </left>
      <right/>
      <top style="thin">
        <color auto="1"/>
      </top>
      <bottom style="thin">
        <color auto="1"/>
      </bottom>
      <diagonal/>
    </border>
  </borders>
  <cellStyleXfs count="10">
    <xf numFmtId="0" fontId="0" fillId="0" borderId="0">
      <alignment vertical="center"/>
    </xf>
    <xf numFmtId="0" fontId="42" fillId="0" borderId="0" applyNumberFormat="0" applyFill="0" applyBorder="0" applyAlignment="0" applyProtection="0">
      <alignment vertical="top"/>
      <protection locked="0"/>
    </xf>
    <xf numFmtId="0" fontId="46" fillId="0" borderId="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0" fontId="43" fillId="0" borderId="0">
      <alignment vertical="center"/>
    </xf>
    <xf numFmtId="0" fontId="46" fillId="0" borderId="0">
      <alignment vertical="center"/>
    </xf>
    <xf numFmtId="0" fontId="46" fillId="0" borderId="0">
      <alignment vertical="center"/>
    </xf>
    <xf numFmtId="0" fontId="46" fillId="0" borderId="0">
      <alignment vertical="center"/>
    </xf>
    <xf numFmtId="43" fontId="46" fillId="0" borderId="0" applyFont="0" applyFill="0" applyBorder="0" applyAlignment="0" applyProtection="0">
      <alignment vertical="center"/>
    </xf>
  </cellStyleXfs>
  <cellXfs count="549">
    <xf numFmtId="0" fontId="0" fillId="0" borderId="0" xfId="0">
      <alignment vertical="center"/>
    </xf>
    <xf numFmtId="0" fontId="1" fillId="0" borderId="0" xfId="0" applyFont="1" applyAlignment="1">
      <alignment horizontal="center" vertical="center"/>
    </xf>
    <xf numFmtId="0" fontId="0" fillId="0" borderId="0" xfId="0" applyFont="1">
      <alignment vertical="center"/>
    </xf>
    <xf numFmtId="0" fontId="0" fillId="0" borderId="0" xfId="0" applyAlignment="1">
      <alignment horizontal="center" vertical="center"/>
    </xf>
    <xf numFmtId="0" fontId="4" fillId="3" borderId="4" xfId="0" applyFont="1" applyFill="1" applyBorder="1" applyAlignment="1">
      <alignment horizontal="center" vertical="center" wrapText="1"/>
    </xf>
    <xf numFmtId="0" fontId="1" fillId="3" borderId="4" xfId="0" applyFont="1" applyFill="1" applyBorder="1">
      <alignment vertical="center"/>
    </xf>
    <xf numFmtId="0" fontId="5" fillId="2" borderId="4" xfId="0" applyFont="1" applyFill="1" applyBorder="1" applyAlignment="1">
      <alignment horizontal="center" vertical="center"/>
    </xf>
    <xf numFmtId="0" fontId="7" fillId="4" borderId="4" xfId="3" applyNumberFormat="1" applyFont="1" applyFill="1" applyBorder="1" applyAlignment="1" applyProtection="1">
      <alignment horizontal="center" vertical="center"/>
      <protection locked="0"/>
    </xf>
    <xf numFmtId="176" fontId="0" fillId="4" borderId="4" xfId="0" applyNumberFormat="1" applyFont="1" applyFill="1" applyBorder="1" applyAlignment="1" applyProtection="1">
      <alignment horizontal="center" vertical="center"/>
      <protection locked="0"/>
    </xf>
    <xf numFmtId="0" fontId="0" fillId="5" borderId="4" xfId="0" applyFill="1" applyBorder="1" applyProtection="1">
      <alignment vertical="center"/>
      <protection locked="0"/>
    </xf>
    <xf numFmtId="176" fontId="0" fillId="4" borderId="4" xfId="0" applyNumberFormat="1" applyFill="1" applyBorder="1" applyAlignment="1" applyProtection="1">
      <alignment horizontal="center" vertical="center"/>
      <protection locked="0"/>
    </xf>
    <xf numFmtId="0" fontId="7" fillId="3" borderId="4" xfId="3" applyNumberFormat="1" applyFont="1" applyFill="1" applyBorder="1" applyAlignment="1">
      <alignment horizontal="center" vertical="center"/>
    </xf>
    <xf numFmtId="0" fontId="0" fillId="5" borderId="4" xfId="0" applyFont="1" applyFill="1" applyBorder="1" applyProtection="1">
      <alignment vertical="center"/>
      <protection locked="0"/>
    </xf>
    <xf numFmtId="0" fontId="6" fillId="3" borderId="4" xfId="3" applyNumberFormat="1" applyFont="1" applyFill="1" applyBorder="1" applyAlignment="1">
      <alignment horizontal="center" vertical="center"/>
    </xf>
    <xf numFmtId="176" fontId="1" fillId="3" borderId="4" xfId="0" applyNumberFormat="1" applyFont="1" applyFill="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4" fillId="6" borderId="4" xfId="0" applyFont="1" applyFill="1" applyBorder="1" applyAlignment="1">
      <alignment horizontal="center" vertical="center" wrapText="1"/>
    </xf>
    <xf numFmtId="0" fontId="7" fillId="0" borderId="4" xfId="0" applyFont="1" applyFill="1" applyBorder="1" applyAlignment="1">
      <alignment horizontal="center" vertical="center" shrinkToFit="1"/>
    </xf>
    <xf numFmtId="0" fontId="0" fillId="4" borderId="4" xfId="0" applyNumberFormat="1" applyFont="1" applyFill="1" applyBorder="1" applyAlignment="1" applyProtection="1">
      <alignment horizontal="center" vertical="center"/>
      <protection locked="0"/>
    </xf>
    <xf numFmtId="177" fontId="0" fillId="4" borderId="5" xfId="0" applyNumberFormat="1" applyFont="1" applyFill="1" applyBorder="1" applyAlignment="1" applyProtection="1">
      <alignment horizontal="center" vertical="center"/>
      <protection locked="0"/>
    </xf>
    <xf numFmtId="14" fontId="0" fillId="4" borderId="5" xfId="0" applyNumberFormat="1" applyFont="1" applyFill="1" applyBorder="1" applyAlignment="1" applyProtection="1">
      <alignment horizontal="center" vertical="center"/>
      <protection locked="0"/>
    </xf>
    <xf numFmtId="0" fontId="0" fillId="4" borderId="4" xfId="0" applyNumberFormat="1" applyFill="1" applyBorder="1" applyAlignment="1" applyProtection="1">
      <alignment horizontal="center" vertical="center"/>
      <protection locked="0"/>
    </xf>
    <xf numFmtId="0" fontId="4" fillId="7" borderId="4" xfId="0" applyFont="1" applyFill="1" applyBorder="1" applyAlignment="1">
      <alignment horizontal="center" vertical="center" wrapText="1"/>
    </xf>
    <xf numFmtId="0" fontId="0" fillId="4" borderId="4" xfId="0" applyFon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14" fontId="0" fillId="4" borderId="4" xfId="0" applyNumberFormat="1" applyFont="1" applyFill="1" applyBorder="1" applyAlignment="1" applyProtection="1">
      <alignment horizontal="center" vertical="center"/>
      <protection locked="0"/>
    </xf>
    <xf numFmtId="0" fontId="0" fillId="4" borderId="5" xfId="0" applyNumberFormat="1" applyFont="1" applyFill="1" applyBorder="1" applyAlignment="1" applyProtection="1">
      <alignment horizontal="center" vertical="center"/>
      <protection locked="0"/>
    </xf>
    <xf numFmtId="14" fontId="0" fillId="4" borderId="4" xfId="0" applyNumberFormat="1" applyFill="1" applyBorder="1" applyAlignment="1" applyProtection="1">
      <alignment horizontal="center" vertical="center"/>
      <protection locked="0"/>
    </xf>
    <xf numFmtId="0" fontId="1" fillId="6" borderId="4" xfId="0" applyFont="1" applyFill="1" applyBorder="1" applyAlignment="1">
      <alignment horizontal="center" vertical="center"/>
    </xf>
    <xf numFmtId="49" fontId="0" fillId="4" borderId="4" xfId="0" applyNumberFormat="1" applyFont="1"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protection locked="0"/>
    </xf>
    <xf numFmtId="49" fontId="0" fillId="4" borderId="5" xfId="0" applyNumberFormat="1" applyFont="1" applyFill="1" applyBorder="1" applyAlignment="1" applyProtection="1">
      <alignment horizontal="center" vertical="center"/>
      <protection locked="0"/>
    </xf>
    <xf numFmtId="177" fontId="8" fillId="7" borderId="4" xfId="0" applyNumberFormat="1" applyFont="1" applyFill="1" applyBorder="1" applyAlignment="1" applyProtection="1">
      <alignment horizontal="center" vertical="center" wrapText="1"/>
    </xf>
    <xf numFmtId="0" fontId="1" fillId="6" borderId="4" xfId="0" applyFont="1" applyFill="1" applyBorder="1" applyAlignment="1">
      <alignment horizontal="left" vertical="center"/>
    </xf>
    <xf numFmtId="0" fontId="1" fillId="6" borderId="4" xfId="0" applyFont="1" applyFill="1" applyBorder="1" applyAlignment="1">
      <alignment horizontal="center" vertical="center" wrapText="1"/>
    </xf>
    <xf numFmtId="178" fontId="0" fillId="4" borderId="4" xfId="0" applyNumberFormat="1" applyFont="1" applyFill="1" applyBorder="1" applyAlignment="1" applyProtection="1">
      <alignment horizontal="center" vertical="center"/>
      <protection locked="0"/>
    </xf>
    <xf numFmtId="178" fontId="0" fillId="4" borderId="4" xfId="0" applyNumberFormat="1" applyFill="1" applyBorder="1" applyAlignment="1" applyProtection="1">
      <alignment horizontal="center" vertical="center"/>
      <protection locked="0"/>
    </xf>
    <xf numFmtId="0" fontId="1" fillId="6" borderId="4" xfId="0" applyFont="1" applyFill="1" applyBorder="1" applyAlignment="1" applyProtection="1">
      <alignment horizontal="center" vertical="center"/>
    </xf>
    <xf numFmtId="179" fontId="0" fillId="4" borderId="4" xfId="0" applyNumberFormat="1" applyFill="1" applyBorder="1" applyAlignment="1" applyProtection="1">
      <alignment horizontal="center" vertical="center"/>
      <protection locked="0"/>
    </xf>
    <xf numFmtId="179" fontId="0" fillId="4" borderId="4" xfId="0" applyNumberFormat="1" applyFont="1" applyFill="1" applyBorder="1" applyAlignment="1" applyProtection="1">
      <alignment horizontal="center" vertical="center"/>
      <protection locked="0"/>
    </xf>
    <xf numFmtId="0" fontId="1" fillId="7" borderId="4" xfId="0" applyFont="1" applyFill="1" applyBorder="1" applyAlignment="1" applyProtection="1">
      <alignment horizontal="center" vertical="center"/>
    </xf>
    <xf numFmtId="0" fontId="0" fillId="4" borderId="5" xfId="0" applyFont="1" applyFill="1" applyBorder="1" applyAlignment="1" applyProtection="1">
      <alignment horizontal="center" vertical="center"/>
      <protection locked="0"/>
    </xf>
    <xf numFmtId="0" fontId="0" fillId="4" borderId="4" xfId="0" applyFont="1" applyFill="1" applyBorder="1" applyProtection="1">
      <alignment vertical="center"/>
      <protection locked="0"/>
    </xf>
    <xf numFmtId="0" fontId="0" fillId="4" borderId="4" xfId="0" applyFill="1" applyBorder="1" applyProtection="1">
      <alignment vertical="center"/>
      <protection locked="0"/>
    </xf>
    <xf numFmtId="0" fontId="1" fillId="7" borderId="4" xfId="0" applyFont="1" applyFill="1" applyBorder="1" applyAlignment="1">
      <alignment horizontal="center" vertical="center"/>
    </xf>
    <xf numFmtId="177" fontId="0" fillId="4" borderId="4" xfId="0" applyNumberFormat="1" applyFont="1" applyFill="1" applyBorder="1" applyAlignment="1" applyProtection="1">
      <alignment horizontal="center" vertical="center"/>
      <protection locked="0"/>
    </xf>
    <xf numFmtId="177" fontId="6" fillId="6" borderId="4" xfId="0" applyNumberFormat="1" applyFont="1" applyFill="1" applyBorder="1" applyAlignment="1">
      <alignment horizontal="center" vertical="center"/>
    </xf>
    <xf numFmtId="177" fontId="0" fillId="4" borderId="4" xfId="0" applyNumberFormat="1" applyFill="1" applyBorder="1" applyAlignment="1" applyProtection="1">
      <alignment horizontal="center" vertical="center"/>
      <protection locked="0"/>
    </xf>
    <xf numFmtId="0" fontId="2" fillId="2" borderId="0" xfId="0" applyFont="1" applyFill="1" applyBorder="1" applyAlignment="1">
      <alignment vertical="center" shrinkToFit="1"/>
    </xf>
    <xf numFmtId="0" fontId="1" fillId="7" borderId="5" xfId="0" applyFont="1" applyFill="1" applyBorder="1" applyAlignment="1">
      <alignment horizontal="center" vertical="center"/>
    </xf>
    <xf numFmtId="0" fontId="10" fillId="7" borderId="5" xfId="0" applyFont="1" applyFill="1" applyBorder="1" applyAlignment="1">
      <alignment horizontal="center" vertical="center"/>
    </xf>
    <xf numFmtId="0" fontId="1" fillId="8" borderId="9" xfId="0" applyFont="1" applyFill="1" applyBorder="1" applyAlignment="1">
      <alignment horizontal="center" vertical="center"/>
    </xf>
    <xf numFmtId="0" fontId="1" fillId="8" borderId="4" xfId="0" applyFont="1" applyFill="1" applyBorder="1" applyAlignment="1">
      <alignment horizontal="center" vertical="center"/>
    </xf>
    <xf numFmtId="0" fontId="0" fillId="0" borderId="0" xfId="0" applyFont="1" applyAlignment="1">
      <alignment horizontal="center" vertical="center"/>
    </xf>
    <xf numFmtId="0" fontId="0" fillId="0" borderId="4" xfId="0" applyBorder="1" applyProtection="1">
      <alignment vertical="center"/>
      <protection locked="0"/>
    </xf>
    <xf numFmtId="177" fontId="6" fillId="6" borderId="4" xfId="0"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shrinkToFit="1"/>
      <protection locked="0"/>
    </xf>
    <xf numFmtId="0" fontId="6" fillId="4"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shrinkToFit="1"/>
      <protection locked="0"/>
    </xf>
    <xf numFmtId="177" fontId="6" fillId="3" borderId="4" xfId="0" applyNumberFormat="1" applyFont="1" applyFill="1" applyBorder="1" applyAlignment="1">
      <alignment horizontal="center" vertical="center"/>
    </xf>
    <xf numFmtId="0" fontId="1" fillId="3" borderId="4" xfId="0" applyFont="1" applyFill="1" applyBorder="1" applyAlignment="1">
      <alignment horizontal="center" vertical="center"/>
    </xf>
    <xf numFmtId="0" fontId="7" fillId="4" borderId="4" xfId="0" applyFont="1" applyFill="1" applyBorder="1" applyAlignment="1" applyProtection="1">
      <alignment horizontal="center" vertical="center" shrinkToFit="1"/>
      <protection locked="0"/>
    </xf>
    <xf numFmtId="176" fontId="7" fillId="4" borderId="4" xfId="3" applyNumberFormat="1" applyFont="1" applyFill="1" applyBorder="1" applyAlignment="1" applyProtection="1">
      <alignment horizontal="center" vertical="center"/>
      <protection locked="0"/>
    </xf>
    <xf numFmtId="10" fontId="0" fillId="0" borderId="4" xfId="0" applyNumberFormat="1" applyFont="1" applyFill="1" applyBorder="1" applyAlignment="1">
      <alignment horizontal="center" vertical="center"/>
    </xf>
    <xf numFmtId="176" fontId="0" fillId="0" borderId="4" xfId="0" applyNumberFormat="1" applyBorder="1" applyAlignment="1">
      <alignment horizontal="center" vertical="center"/>
    </xf>
    <xf numFmtId="10" fontId="0" fillId="0" borderId="4" xfId="0" applyNumberFormat="1" applyBorder="1" applyAlignment="1">
      <alignment horizontal="center" vertical="center"/>
    </xf>
    <xf numFmtId="0" fontId="7" fillId="9" borderId="4" xfId="0" applyFont="1" applyFill="1" applyBorder="1" applyAlignment="1">
      <alignment horizontal="center" vertical="center" shrinkToFit="1"/>
    </xf>
    <xf numFmtId="176" fontId="7" fillId="4" borderId="4" xfId="3" applyNumberFormat="1" applyFont="1" applyFill="1" applyBorder="1" applyAlignment="1" applyProtection="1">
      <alignment horizontal="right" vertical="center"/>
      <protection locked="0"/>
    </xf>
    <xf numFmtId="10" fontId="0" fillId="0" borderId="4" xfId="0" applyNumberFormat="1" applyFill="1" applyBorder="1">
      <alignment vertical="center"/>
    </xf>
    <xf numFmtId="177" fontId="0" fillId="4" borderId="4" xfId="0" applyNumberFormat="1" applyFill="1" applyBorder="1" applyProtection="1">
      <alignment vertical="center"/>
      <protection locked="0"/>
    </xf>
    <xf numFmtId="0" fontId="0" fillId="3" borderId="4" xfId="0" applyFill="1" applyBorder="1" applyAlignment="1">
      <alignment horizontal="center" vertical="center"/>
    </xf>
    <xf numFmtId="176" fontId="0" fillId="3" borderId="4" xfId="0" applyNumberFormat="1" applyFill="1" applyBorder="1">
      <alignment vertical="center"/>
    </xf>
    <xf numFmtId="10" fontId="0" fillId="3" borderId="4" xfId="0" applyNumberFormat="1" applyFill="1" applyBorder="1">
      <alignment vertical="center"/>
    </xf>
    <xf numFmtId="177" fontId="0" fillId="3" borderId="4" xfId="0" applyNumberFormat="1" applyFill="1" applyBorder="1">
      <alignment vertical="center"/>
    </xf>
    <xf numFmtId="176" fontId="0" fillId="4" borderId="4" xfId="0" applyNumberFormat="1" applyFill="1" applyBorder="1" applyProtection="1">
      <alignment vertical="center"/>
      <protection locked="0"/>
    </xf>
    <xf numFmtId="10" fontId="0" fillId="9" borderId="4" xfId="0" applyNumberFormat="1" applyFill="1" applyBorder="1">
      <alignment vertical="center"/>
    </xf>
    <xf numFmtId="10" fontId="0" fillId="0" borderId="4" xfId="0" applyNumberFormat="1" applyBorder="1">
      <alignment vertical="center"/>
    </xf>
    <xf numFmtId="43" fontId="14" fillId="3" borderId="4" xfId="3" applyFont="1" applyFill="1" applyBorder="1" applyAlignment="1">
      <alignment horizontal="center" vertical="center"/>
    </xf>
    <xf numFmtId="176" fontId="0" fillId="4" borderId="4" xfId="0" applyNumberFormat="1" applyFill="1" applyBorder="1" applyAlignment="1" applyProtection="1">
      <alignment horizontal="right" vertical="center"/>
      <protection locked="0"/>
    </xf>
    <xf numFmtId="176" fontId="0" fillId="5" borderId="4" xfId="0" applyNumberFormat="1" applyFill="1" applyBorder="1" applyAlignment="1" applyProtection="1">
      <alignment horizontal="right" vertical="center"/>
      <protection locked="0"/>
    </xf>
    <xf numFmtId="0" fontId="0" fillId="5" borderId="4" xfId="0" applyFill="1" applyBorder="1" applyProtection="1">
      <alignment vertical="center"/>
      <protection locked="0"/>
    </xf>
    <xf numFmtId="176" fontId="0" fillId="5" borderId="4" xfId="0" applyNumberFormat="1" applyFill="1" applyBorder="1" applyProtection="1">
      <alignment vertical="center"/>
      <protection locked="0"/>
    </xf>
    <xf numFmtId="0" fontId="6" fillId="3" borderId="16" xfId="0" applyFont="1" applyFill="1" applyBorder="1" applyAlignment="1">
      <alignment horizontal="center" vertical="center" shrinkToFit="1"/>
    </xf>
    <xf numFmtId="177" fontId="6" fillId="3" borderId="5" xfId="0" applyNumberFormat="1" applyFont="1" applyFill="1" applyBorder="1" applyAlignment="1">
      <alignment horizontal="center" vertical="center"/>
    </xf>
    <xf numFmtId="43" fontId="14" fillId="3" borderId="17" xfId="3" applyFont="1" applyFill="1" applyBorder="1" applyAlignment="1">
      <alignment horizontal="center" vertical="center"/>
    </xf>
    <xf numFmtId="0" fontId="6" fillId="3" borderId="16" xfId="0" applyFont="1" applyFill="1" applyBorder="1" applyAlignment="1">
      <alignment vertical="center" shrinkToFit="1"/>
    </xf>
    <xf numFmtId="43" fontId="7" fillId="3" borderId="4" xfId="3" applyFont="1" applyFill="1" applyBorder="1" applyAlignment="1">
      <alignment horizontal="center" vertical="center"/>
    </xf>
    <xf numFmtId="43" fontId="7" fillId="3" borderId="5" xfId="3" applyFont="1" applyFill="1" applyBorder="1" applyAlignment="1">
      <alignment horizontal="center" vertical="center"/>
    </xf>
    <xf numFmtId="177" fontId="7" fillId="3" borderId="18" xfId="0" applyNumberFormat="1" applyFont="1" applyFill="1" applyBorder="1" applyAlignment="1">
      <alignment horizontal="center" vertical="center"/>
    </xf>
    <xf numFmtId="0" fontId="7" fillId="0" borderId="16" xfId="0" applyFont="1" applyBorder="1" applyAlignment="1">
      <alignment vertical="center" shrinkToFit="1"/>
    </xf>
    <xf numFmtId="43" fontId="7" fillId="4" borderId="4" xfId="3" applyFont="1" applyFill="1" applyBorder="1" applyAlignment="1" applyProtection="1">
      <alignment vertical="center"/>
      <protection locked="0"/>
    </xf>
    <xf numFmtId="43" fontId="7" fillId="4" borderId="5" xfId="3" applyFont="1" applyFill="1" applyBorder="1" applyAlignment="1" applyProtection="1">
      <alignment vertical="center"/>
      <protection locked="0"/>
    </xf>
    <xf numFmtId="177" fontId="7" fillId="4" borderId="18" xfId="0" applyNumberFormat="1" applyFont="1" applyFill="1" applyBorder="1" applyAlignment="1" applyProtection="1">
      <alignment vertical="center"/>
      <protection locked="0"/>
    </xf>
    <xf numFmtId="0" fontId="6" fillId="3" borderId="16" xfId="0" applyFont="1" applyFill="1" applyBorder="1" applyAlignment="1">
      <alignment horizontal="left" vertical="center" shrinkToFit="1"/>
    </xf>
    <xf numFmtId="43" fontId="7" fillId="3" borderId="4" xfId="3" applyFont="1" applyFill="1" applyBorder="1" applyAlignment="1">
      <alignment vertical="center"/>
    </xf>
    <xf numFmtId="43" fontId="7" fillId="3" borderId="18" xfId="3" applyFont="1" applyFill="1" applyBorder="1" applyAlignment="1">
      <alignment vertical="center"/>
    </xf>
    <xf numFmtId="43" fontId="7" fillId="3" borderId="5" xfId="3" applyFont="1" applyFill="1" applyBorder="1" applyAlignment="1">
      <alignment vertical="center"/>
    </xf>
    <xf numFmtId="177" fontId="7" fillId="3" borderId="18" xfId="0" applyNumberFormat="1" applyFont="1" applyFill="1" applyBorder="1" applyAlignment="1">
      <alignment vertical="center"/>
    </xf>
    <xf numFmtId="43" fontId="7" fillId="4" borderId="4" xfId="3" applyFont="1" applyFill="1" applyBorder="1" applyAlignment="1" applyProtection="1">
      <alignment horizontal="center" vertical="center"/>
      <protection locked="0"/>
    </xf>
    <xf numFmtId="43" fontId="7" fillId="4" borderId="5" xfId="3" applyFont="1" applyFill="1" applyBorder="1" applyAlignment="1" applyProtection="1">
      <alignment horizontal="center" vertical="center"/>
      <protection locked="0"/>
    </xf>
    <xf numFmtId="177" fontId="7" fillId="4" borderId="18" xfId="0" applyNumberFormat="1" applyFont="1" applyFill="1" applyBorder="1" applyAlignment="1" applyProtection="1">
      <alignment horizontal="center" vertical="center"/>
      <protection locked="0"/>
    </xf>
    <xf numFmtId="0" fontId="6" fillId="0" borderId="16" xfId="0" applyFont="1" applyBorder="1" applyAlignment="1">
      <alignment vertical="center" shrinkToFit="1"/>
    </xf>
    <xf numFmtId="0" fontId="6" fillId="3" borderId="19" xfId="0" applyFont="1" applyFill="1" applyBorder="1" applyAlignment="1">
      <alignment vertical="center" shrinkToFit="1"/>
    </xf>
    <xf numFmtId="43" fontId="7" fillId="3" borderId="20" xfId="3" applyFont="1" applyFill="1" applyBorder="1" applyAlignment="1">
      <alignment vertical="center"/>
    </xf>
    <xf numFmtId="43" fontId="7" fillId="3" borderId="21" xfId="3" applyFont="1" applyFill="1" applyBorder="1" applyAlignment="1">
      <alignment vertical="center"/>
    </xf>
    <xf numFmtId="0" fontId="7" fillId="0" borderId="0" xfId="0" applyFont="1" applyAlignment="1">
      <alignment vertical="center" shrinkToFit="1"/>
    </xf>
    <xf numFmtId="43" fontId="7" fillId="0" borderId="0" xfId="3" applyFont="1" applyAlignment="1">
      <alignment vertical="center"/>
    </xf>
    <xf numFmtId="177" fontId="7" fillId="0" borderId="0" xfId="0" applyNumberFormat="1" applyFont="1" applyAlignment="1">
      <alignment vertical="center"/>
    </xf>
    <xf numFmtId="0" fontId="16" fillId="0" borderId="22" xfId="0" applyFont="1" applyBorder="1" applyAlignment="1">
      <alignment horizontal="left" vertical="center" wrapText="1"/>
    </xf>
    <xf numFmtId="43" fontId="17" fillId="0" borderId="23" xfId="0" applyNumberFormat="1" applyFont="1" applyBorder="1">
      <alignment vertical="center"/>
    </xf>
    <xf numFmtId="43" fontId="17" fillId="0" borderId="24" xfId="0" applyNumberFormat="1" applyFont="1" applyBorder="1">
      <alignment vertical="center"/>
    </xf>
    <xf numFmtId="0" fontId="16" fillId="0" borderId="1" xfId="0" applyFont="1" applyBorder="1" applyAlignment="1">
      <alignment horizontal="left" vertical="center"/>
    </xf>
    <xf numFmtId="0" fontId="16" fillId="0" borderId="0" xfId="0" applyFont="1" applyAlignment="1">
      <alignment horizontal="left" vertical="center"/>
    </xf>
    <xf numFmtId="0" fontId="18" fillId="0" borderId="26" xfId="0" applyFont="1" applyBorder="1">
      <alignment vertical="center"/>
    </xf>
    <xf numFmtId="0" fontId="19" fillId="0" borderId="2" xfId="0" applyFont="1" applyBorder="1">
      <alignment vertical="center"/>
    </xf>
    <xf numFmtId="43" fontId="20" fillId="0" borderId="3" xfId="0" applyNumberFormat="1" applyFont="1" applyBorder="1" applyAlignment="1">
      <alignment horizontal="right" vertical="center"/>
    </xf>
    <xf numFmtId="43" fontId="20" fillId="0" borderId="3" xfId="0" applyNumberFormat="1" applyFont="1" applyBorder="1">
      <alignment vertical="center"/>
    </xf>
    <xf numFmtId="0" fontId="20" fillId="0" borderId="27" xfId="0" applyFont="1" applyBorder="1">
      <alignment vertical="center"/>
    </xf>
    <xf numFmtId="0" fontId="21" fillId="0" borderId="0" xfId="8" applyFont="1">
      <alignment vertical="center"/>
    </xf>
    <xf numFmtId="0" fontId="46" fillId="0" borderId="0" xfId="8">
      <alignment vertical="center"/>
    </xf>
    <xf numFmtId="0" fontId="7" fillId="0" borderId="0" xfId="8" applyFont="1">
      <alignment vertical="center"/>
    </xf>
    <xf numFmtId="43" fontId="0" fillId="0" borderId="0" xfId="4" applyFont="1" applyAlignment="1">
      <alignment horizontal="right" vertical="center"/>
    </xf>
    <xf numFmtId="43" fontId="0" fillId="0" borderId="0" xfId="4" applyFont="1" applyAlignment="1">
      <alignment vertical="center"/>
    </xf>
    <xf numFmtId="49" fontId="22" fillId="0" borderId="16" xfId="8" applyNumberFormat="1" applyFont="1" applyBorder="1" applyAlignment="1">
      <alignment horizontal="justify" vertical="center"/>
    </xf>
    <xf numFmtId="43" fontId="23" fillId="0" borderId="4" xfId="4" applyFont="1" applyFill="1" applyBorder="1" applyAlignment="1" applyProtection="1">
      <alignment horizontal="right" vertical="center"/>
      <protection locked="0"/>
    </xf>
    <xf numFmtId="43" fontId="23" fillId="0" borderId="18" xfId="4" applyFont="1" applyFill="1" applyBorder="1" applyAlignment="1" applyProtection="1">
      <alignment horizontal="right" vertical="center"/>
      <protection locked="0"/>
    </xf>
    <xf numFmtId="49" fontId="11" fillId="0" borderId="16" xfId="8" applyNumberFormat="1" applyFont="1" applyBorder="1" applyAlignment="1">
      <alignment horizontal="justify" vertical="center"/>
    </xf>
    <xf numFmtId="43" fontId="23" fillId="5" borderId="4" xfId="4" applyFont="1" applyFill="1" applyBorder="1" applyAlignment="1" applyProtection="1">
      <alignment horizontal="right" vertical="center"/>
      <protection locked="0"/>
    </xf>
    <xf numFmtId="43" fontId="23" fillId="5" borderId="18" xfId="4" applyFont="1" applyFill="1" applyBorder="1" applyAlignment="1" applyProtection="1">
      <alignment horizontal="right" vertical="center"/>
      <protection locked="0"/>
    </xf>
    <xf numFmtId="49" fontId="3" fillId="0" borderId="16" xfId="8" applyNumberFormat="1" applyFont="1" applyBorder="1" applyAlignment="1">
      <alignment horizontal="justify" vertical="center"/>
    </xf>
    <xf numFmtId="49" fontId="22" fillId="0" borderId="16" xfId="8" applyNumberFormat="1" applyFont="1" applyBorder="1" applyAlignment="1">
      <alignment horizontal="left" vertical="center"/>
    </xf>
    <xf numFmtId="49" fontId="11" fillId="0" borderId="16" xfId="8" applyNumberFormat="1" applyFont="1" applyBorder="1" applyAlignment="1">
      <alignment horizontal="left" vertical="center"/>
    </xf>
    <xf numFmtId="49" fontId="11" fillId="0" borderId="29" xfId="8" applyNumberFormat="1" applyFont="1" applyBorder="1" applyAlignment="1">
      <alignment horizontal="justify" vertical="center"/>
    </xf>
    <xf numFmtId="43" fontId="23" fillId="5" borderId="4" xfId="4" applyFont="1" applyFill="1" applyBorder="1" applyAlignment="1">
      <alignment horizontal="right" vertical="center"/>
    </xf>
    <xf numFmtId="43" fontId="23" fillId="5" borderId="18" xfId="4" applyFont="1" applyFill="1" applyBorder="1" applyAlignment="1">
      <alignment horizontal="right" vertical="center"/>
    </xf>
    <xf numFmtId="0" fontId="0" fillId="5" borderId="18" xfId="7" applyFont="1" applyFill="1" applyBorder="1" applyProtection="1">
      <alignment vertical="center"/>
      <protection locked="0"/>
    </xf>
    <xf numFmtId="43" fontId="23" fillId="5" borderId="4" xfId="4" applyFont="1" applyFill="1" applyBorder="1" applyAlignment="1" applyProtection="1">
      <alignment vertical="center"/>
      <protection locked="0"/>
    </xf>
    <xf numFmtId="43" fontId="23" fillId="0" borderId="4" xfId="4" applyFont="1" applyFill="1" applyBorder="1" applyAlignment="1">
      <alignment horizontal="right" vertical="center"/>
    </xf>
    <xf numFmtId="43" fontId="23" fillId="0" borderId="18" xfId="4" applyFont="1" applyFill="1" applyBorder="1" applyAlignment="1">
      <alignment horizontal="right" vertical="center"/>
    </xf>
    <xf numFmtId="49" fontId="22" fillId="0" borderId="30" xfId="8" applyNumberFormat="1" applyFont="1" applyBorder="1" applyAlignment="1">
      <alignment horizontal="justify" vertical="center"/>
    </xf>
    <xf numFmtId="43" fontId="23" fillId="0" borderId="31" xfId="4" applyFont="1" applyFill="1" applyBorder="1" applyAlignment="1">
      <alignment horizontal="right" vertical="center"/>
    </xf>
    <xf numFmtId="43" fontId="23" fillId="0" borderId="32" xfId="4" applyFont="1" applyFill="1" applyBorder="1" applyAlignment="1">
      <alignment horizontal="right" vertical="center"/>
    </xf>
    <xf numFmtId="0" fontId="25" fillId="0" borderId="0" xfId="8" applyFont="1">
      <alignment vertical="center"/>
    </xf>
    <xf numFmtId="0" fontId="26" fillId="0" borderId="0" xfId="8" applyFont="1">
      <alignment vertical="center"/>
    </xf>
    <xf numFmtId="43" fontId="26" fillId="0" borderId="0" xfId="4" applyFont="1" applyFill="1" applyBorder="1">
      <alignment vertical="center"/>
    </xf>
    <xf numFmtId="0" fontId="27" fillId="0" borderId="0" xfId="8" applyFont="1" applyAlignment="1">
      <alignment vertical="center" wrapText="1"/>
    </xf>
    <xf numFmtId="0" fontId="21" fillId="0" borderId="0" xfId="7" applyFont="1">
      <alignment vertical="center"/>
    </xf>
    <xf numFmtId="0" fontId="46" fillId="0" borderId="0" xfId="7">
      <alignment vertical="center"/>
    </xf>
    <xf numFmtId="43" fontId="0" fillId="0" borderId="0" xfId="9" applyFont="1" applyAlignment="1">
      <alignment horizontal="right" vertical="center"/>
    </xf>
    <xf numFmtId="43" fontId="0" fillId="0" borderId="0" xfId="9" applyFont="1" applyAlignment="1">
      <alignment vertical="center"/>
    </xf>
    <xf numFmtId="49" fontId="23" fillId="0" borderId="4" xfId="7" applyNumberFormat="1" applyFont="1" applyBorder="1" applyAlignment="1">
      <alignment horizontal="justify" vertical="center"/>
    </xf>
    <xf numFmtId="0" fontId="46" fillId="0" borderId="4" xfId="7" applyBorder="1" applyProtection="1">
      <alignment vertical="center"/>
      <protection locked="0"/>
    </xf>
    <xf numFmtId="49" fontId="23" fillId="0" borderId="4" xfId="7" applyNumberFormat="1" applyFont="1" applyBorder="1" applyAlignment="1">
      <alignment horizontal="left" vertical="center"/>
    </xf>
    <xf numFmtId="49" fontId="14" fillId="3" borderId="4" xfId="7" applyNumberFormat="1" applyFont="1" applyFill="1" applyBorder="1" applyAlignment="1">
      <alignment horizontal="justify" vertical="center"/>
    </xf>
    <xf numFmtId="43" fontId="23" fillId="3" borderId="4" xfId="4" applyFont="1" applyFill="1" applyBorder="1" applyAlignment="1">
      <alignment horizontal="right" vertical="center"/>
    </xf>
    <xf numFmtId="0" fontId="0" fillId="0" borderId="4" xfId="7" applyFont="1" applyBorder="1" applyProtection="1">
      <alignment vertical="center"/>
      <protection locked="0"/>
    </xf>
    <xf numFmtId="43" fontId="23" fillId="0" borderId="4" xfId="4" applyFont="1" applyFill="1" applyBorder="1" applyAlignment="1" applyProtection="1">
      <alignment vertical="center"/>
      <protection locked="0"/>
    </xf>
    <xf numFmtId="49" fontId="23" fillId="3" borderId="4" xfId="7" applyNumberFormat="1" applyFont="1" applyFill="1" applyBorder="1" applyAlignment="1">
      <alignment horizontal="justify" vertical="center"/>
    </xf>
    <xf numFmtId="0" fontId="46" fillId="3" borderId="4" xfId="7" applyFill="1" applyBorder="1">
      <alignment vertical="center"/>
    </xf>
    <xf numFmtId="43" fontId="23" fillId="0" borderId="4" xfId="4" applyFont="1" applyBorder="1" applyAlignment="1" applyProtection="1">
      <alignment horizontal="right" vertical="center"/>
      <protection locked="0"/>
    </xf>
    <xf numFmtId="0" fontId="21" fillId="3" borderId="4" xfId="7" applyFont="1" applyFill="1" applyBorder="1">
      <alignment vertical="center"/>
    </xf>
    <xf numFmtId="0" fontId="26" fillId="0" borderId="4" xfId="7" applyFont="1" applyBorder="1" applyProtection="1">
      <alignment vertical="center"/>
      <protection locked="0"/>
    </xf>
    <xf numFmtId="43" fontId="26" fillId="0" borderId="0" xfId="9" applyFont="1" applyFill="1" applyBorder="1">
      <alignment vertical="center"/>
    </xf>
    <xf numFmtId="0" fontId="27" fillId="0" borderId="4" xfId="7" applyFont="1" applyBorder="1" applyAlignment="1" applyProtection="1">
      <alignment vertical="center" wrapText="1"/>
      <protection locked="0"/>
    </xf>
    <xf numFmtId="0" fontId="27" fillId="0" borderId="0" xfId="7" applyFont="1" applyAlignment="1">
      <alignment vertical="center" wrapText="1"/>
    </xf>
    <xf numFmtId="0" fontId="21" fillId="0" borderId="4" xfId="7" applyFont="1" applyBorder="1" applyAlignment="1">
      <alignment horizontal="left" vertical="center"/>
    </xf>
    <xf numFmtId="0" fontId="21" fillId="0" borderId="4" xfId="7" applyFont="1" applyBorder="1" applyProtection="1">
      <alignment vertical="center"/>
      <protection locked="0"/>
    </xf>
    <xf numFmtId="43" fontId="28" fillId="6" borderId="23" xfId="9" applyFont="1" applyFill="1" applyBorder="1" applyAlignment="1">
      <alignment horizontal="center" vertical="center"/>
    </xf>
    <xf numFmtId="43" fontId="29" fillId="6" borderId="0" xfId="9" applyFont="1" applyFill="1" applyAlignment="1">
      <alignment horizontal="center" vertical="center"/>
    </xf>
    <xf numFmtId="0" fontId="30" fillId="6" borderId="0" xfId="8" applyFont="1" applyFill="1" applyAlignment="1" applyProtection="1">
      <alignment horizontal="center" vertical="center"/>
      <protection locked="0"/>
    </xf>
    <xf numFmtId="43" fontId="30" fillId="6" borderId="0" xfId="8" applyNumberFormat="1" applyFont="1" applyFill="1" applyProtection="1">
      <alignment vertical="center"/>
      <protection locked="0"/>
    </xf>
    <xf numFmtId="0" fontId="26" fillId="0" borderId="0" xfId="7" applyFont="1">
      <alignment vertical="center"/>
    </xf>
    <xf numFmtId="43" fontId="0" fillId="0" borderId="0" xfId="9" applyFont="1" applyFill="1" applyAlignment="1">
      <alignment vertical="center"/>
    </xf>
    <xf numFmtId="49" fontId="14" fillId="3" borderId="4" xfId="7" applyNumberFormat="1" applyFont="1" applyFill="1" applyBorder="1" applyAlignment="1">
      <alignment horizontal="center" vertical="center"/>
    </xf>
    <xf numFmtId="49" fontId="14" fillId="3" borderId="4" xfId="7" applyNumberFormat="1" applyFont="1" applyFill="1" applyBorder="1" applyAlignment="1">
      <alignment horizontal="left" vertical="center"/>
    </xf>
    <xf numFmtId="43" fontId="23" fillId="3" borderId="4" xfId="4" applyFont="1" applyFill="1" applyBorder="1" applyAlignment="1" applyProtection="1">
      <alignment horizontal="right" vertical="center"/>
    </xf>
    <xf numFmtId="43" fontId="31" fillId="0" borderId="4" xfId="4" applyFont="1" applyFill="1" applyBorder="1" applyAlignment="1" applyProtection="1">
      <alignment horizontal="right" vertical="center"/>
      <protection locked="0"/>
    </xf>
    <xf numFmtId="49" fontId="23" fillId="3" borderId="4" xfId="7" applyNumberFormat="1" applyFont="1" applyFill="1" applyBorder="1" applyAlignment="1">
      <alignment horizontal="left" vertical="center"/>
    </xf>
    <xf numFmtId="43" fontId="23" fillId="3" borderId="4" xfId="4" applyFont="1" applyFill="1" applyBorder="1" applyAlignment="1" applyProtection="1">
      <alignment horizontal="justify" vertical="center"/>
    </xf>
    <xf numFmtId="0" fontId="7" fillId="0" borderId="0" xfId="7" applyFont="1">
      <alignment vertical="center"/>
    </xf>
    <xf numFmtId="43" fontId="0" fillId="3" borderId="4" xfId="9" applyFont="1" applyFill="1" applyBorder="1" applyAlignment="1">
      <alignment vertical="center"/>
    </xf>
    <xf numFmtId="0" fontId="0" fillId="3" borderId="4" xfId="7" applyFont="1" applyFill="1" applyBorder="1">
      <alignment vertical="center"/>
    </xf>
    <xf numFmtId="0" fontId="46" fillId="0" borderId="4" xfId="7" applyBorder="1">
      <alignment vertical="center"/>
    </xf>
    <xf numFmtId="0" fontId="46" fillId="0" borderId="0" xfId="7" applyProtection="1">
      <alignment vertical="center"/>
      <protection locked="0"/>
    </xf>
    <xf numFmtId="43" fontId="23" fillId="0" borderId="4" xfId="4" applyFont="1" applyFill="1" applyBorder="1" applyAlignment="1" applyProtection="1">
      <alignment horizontal="justify" vertical="center"/>
    </xf>
    <xf numFmtId="0" fontId="0" fillId="0" borderId="4" xfId="7" applyFont="1" applyBorder="1">
      <alignment vertical="center"/>
    </xf>
    <xf numFmtId="0" fontId="14" fillId="3" borderId="4" xfId="7" applyFont="1" applyFill="1" applyBorder="1">
      <alignment vertical="center"/>
    </xf>
    <xf numFmtId="43" fontId="0" fillId="3" borderId="4" xfId="4" applyFont="1" applyFill="1" applyBorder="1" applyAlignment="1" applyProtection="1">
      <alignment vertical="center"/>
    </xf>
    <xf numFmtId="0" fontId="14" fillId="0" borderId="4" xfId="7" applyFont="1" applyBorder="1">
      <alignment vertical="center"/>
    </xf>
    <xf numFmtId="43" fontId="28" fillId="6" borderId="4" xfId="9" applyFont="1" applyFill="1" applyBorder="1" applyAlignment="1">
      <alignment horizontal="center" vertical="center"/>
    </xf>
    <xf numFmtId="43" fontId="29" fillId="6" borderId="4" xfId="9" applyFont="1" applyFill="1" applyBorder="1" applyAlignment="1">
      <alignment horizontal="center" vertical="center"/>
    </xf>
    <xf numFmtId="0" fontId="30" fillId="6" borderId="4" xfId="8" applyFont="1" applyFill="1" applyBorder="1" applyAlignment="1" applyProtection="1">
      <alignment horizontal="center" vertical="center"/>
      <protection locked="0"/>
    </xf>
    <xf numFmtId="43" fontId="30" fillId="6" borderId="4" xfId="9" applyFont="1" applyFill="1" applyBorder="1" applyProtection="1">
      <alignment vertical="center"/>
      <protection locked="0"/>
    </xf>
    <xf numFmtId="0" fontId="0" fillId="0" borderId="0" xfId="0" applyAlignment="1">
      <alignment horizontal="left" vertical="center"/>
    </xf>
    <xf numFmtId="0" fontId="5" fillId="2" borderId="35" xfId="0" applyFont="1" applyFill="1" applyBorder="1" applyAlignment="1">
      <alignment horizontal="center" vertical="center"/>
    </xf>
    <xf numFmtId="0" fontId="10" fillId="9" borderId="36" xfId="0" applyFont="1" applyFill="1" applyBorder="1" applyAlignment="1">
      <alignment horizontal="center" vertical="center"/>
    </xf>
    <xf numFmtId="0" fontId="0" fillId="0" borderId="4" xfId="0" applyBorder="1">
      <alignment vertical="center"/>
    </xf>
    <xf numFmtId="0" fontId="1" fillId="0" borderId="4" xfId="0" applyFont="1" applyBorder="1" applyAlignment="1">
      <alignment horizontal="center" vertical="center"/>
    </xf>
    <xf numFmtId="0" fontId="9" fillId="0" borderId="4" xfId="0" applyFont="1" applyBorder="1">
      <alignment vertical="center"/>
    </xf>
    <xf numFmtId="0" fontId="1" fillId="0" borderId="5" xfId="0" applyFont="1" applyBorder="1" applyAlignment="1">
      <alignment horizontal="center" vertical="center"/>
    </xf>
    <xf numFmtId="0" fontId="9" fillId="0" borderId="6" xfId="0" applyFont="1" applyBorder="1">
      <alignment vertical="center"/>
    </xf>
    <xf numFmtId="0" fontId="0" fillId="0" borderId="35" xfId="0" applyFont="1" applyBorder="1" applyAlignment="1">
      <alignment vertical="center"/>
    </xf>
    <xf numFmtId="0" fontId="0" fillId="0" borderId="6" xfId="0" applyFont="1" applyFill="1" applyBorder="1" applyAlignment="1" applyProtection="1">
      <alignment vertical="center"/>
      <protection locked="0"/>
    </xf>
    <xf numFmtId="0" fontId="0" fillId="0" borderId="4" xfId="0" applyFont="1" applyBorder="1" applyAlignment="1">
      <alignment horizontal="left" vertical="center"/>
    </xf>
    <xf numFmtId="181" fontId="5" fillId="0" borderId="4" xfId="0" applyNumberFormat="1" applyFont="1" applyBorder="1" applyAlignment="1" applyProtection="1">
      <alignment vertical="center"/>
      <protection locked="0"/>
    </xf>
    <xf numFmtId="0" fontId="1" fillId="0" borderId="4" xfId="0" applyFont="1" applyBorder="1" applyAlignment="1" applyProtection="1">
      <alignment vertical="center"/>
      <protection locked="0"/>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Border="1">
      <alignment vertical="center"/>
    </xf>
    <xf numFmtId="0" fontId="9" fillId="0" borderId="0" xfId="0" applyFont="1" applyBorder="1">
      <alignment vertical="center"/>
    </xf>
    <xf numFmtId="0" fontId="9"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right" vertical="center"/>
    </xf>
    <xf numFmtId="178" fontId="0" fillId="0" borderId="0" xfId="0" applyNumberFormat="1">
      <alignment vertical="center"/>
    </xf>
    <xf numFmtId="0" fontId="0" fillId="0" borderId="4" xfId="0" applyBorder="1" applyAlignment="1">
      <alignment horizontal="left" vertical="center"/>
    </xf>
    <xf numFmtId="9" fontId="0" fillId="0" borderId="4" xfId="0" applyNumberFormat="1" applyBorder="1" applyAlignment="1">
      <alignment horizontal="center" vertical="center"/>
    </xf>
    <xf numFmtId="0" fontId="0" fillId="0" borderId="0" xfId="0" applyBorder="1" applyAlignment="1">
      <alignment horizontal="left" vertical="center"/>
    </xf>
    <xf numFmtId="0" fontId="0" fillId="0" borderId="0" xfId="0" applyAlignment="1"/>
    <xf numFmtId="0" fontId="0" fillId="0" borderId="4" xfId="0" applyFill="1" applyBorder="1" applyAlignment="1">
      <alignment horizontal="center" vertical="center"/>
    </xf>
    <xf numFmtId="0" fontId="0" fillId="0" borderId="4" xfId="0" applyBorder="1" applyAlignment="1">
      <alignment vertical="center"/>
    </xf>
    <xf numFmtId="0" fontId="0" fillId="4" borderId="6" xfId="0"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Fill="1" applyProtection="1">
      <alignment vertical="center"/>
      <protection locked="0"/>
    </xf>
    <xf numFmtId="0" fontId="0" fillId="0" borderId="0" xfId="0" applyAlignment="1" applyProtection="1">
      <alignment vertical="center"/>
      <protection locked="0"/>
    </xf>
    <xf numFmtId="0" fontId="0" fillId="0" borderId="0" xfId="0" applyProtection="1">
      <alignment vertical="center"/>
    </xf>
    <xf numFmtId="0" fontId="5" fillId="2" borderId="35"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0" fillId="3" borderId="4"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0" borderId="4" xfId="0" applyBorder="1" applyAlignment="1" applyProtection="1">
      <alignment horizontal="center" vertical="center"/>
    </xf>
    <xf numFmtId="10" fontId="0" fillId="0" borderId="4" xfId="0" applyNumberFormat="1" applyBorder="1" applyAlignment="1" applyProtection="1">
      <alignment horizontal="center" vertical="center"/>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right" vertical="center"/>
    </xf>
    <xf numFmtId="182" fontId="0" fillId="4" borderId="4" xfId="0" applyNumberFormat="1" applyFill="1" applyBorder="1" applyAlignment="1" applyProtection="1">
      <alignment horizontal="center" vertical="center"/>
      <protection locked="0"/>
    </xf>
    <xf numFmtId="0" fontId="0" fillId="4" borderId="6" xfId="0" applyFill="1" applyBorder="1" applyAlignment="1" applyProtection="1">
      <alignment horizontal="center" vertical="center"/>
    </xf>
    <xf numFmtId="182" fontId="0" fillId="4" borderId="4" xfId="0" applyNumberFormat="1" applyFill="1" applyBorder="1" applyProtection="1">
      <alignment vertical="center"/>
      <protection locked="0"/>
    </xf>
    <xf numFmtId="0" fontId="0" fillId="0" borderId="4" xfId="0" applyBorder="1" applyAlignment="1" applyProtection="1">
      <alignment vertical="center"/>
    </xf>
    <xf numFmtId="0" fontId="0" fillId="0" borderId="4" xfId="0" applyFont="1" applyBorder="1" applyProtection="1">
      <alignment vertical="center"/>
    </xf>
    <xf numFmtId="177" fontId="0" fillId="0" borderId="5" xfId="0" applyNumberFormat="1" applyBorder="1" applyAlignment="1" applyProtection="1">
      <alignment horizontal="right" vertical="center"/>
    </xf>
    <xf numFmtId="177" fontId="0" fillId="0" borderId="6" xfId="0" applyNumberFormat="1" applyBorder="1" applyAlignment="1" applyProtection="1">
      <alignment vertical="center"/>
    </xf>
    <xf numFmtId="177" fontId="0" fillId="0" borderId="5" xfId="0" applyNumberFormat="1" applyBorder="1" applyAlignment="1" applyProtection="1">
      <alignment vertical="center"/>
    </xf>
    <xf numFmtId="177" fontId="0" fillId="0" borderId="6" xfId="0" applyNumberFormat="1" applyBorder="1" applyAlignment="1" applyProtection="1">
      <alignment horizontal="left" vertical="center"/>
    </xf>
    <xf numFmtId="10" fontId="0" fillId="3" borderId="4" xfId="0" applyNumberFormat="1" applyFill="1" applyBorder="1" applyAlignment="1" applyProtection="1">
      <alignment horizontal="center" vertical="center"/>
    </xf>
    <xf numFmtId="0" fontId="0" fillId="0" borderId="4" xfId="0" applyFill="1" applyBorder="1">
      <alignment vertical="center"/>
    </xf>
    <xf numFmtId="0" fontId="33" fillId="0" borderId="4" xfId="0" applyFont="1" applyBorder="1" applyAlignment="1">
      <alignment horizontal="left" vertical="center"/>
    </xf>
    <xf numFmtId="0" fontId="35" fillId="2" borderId="35" xfId="0" applyFont="1" applyFill="1" applyBorder="1" applyAlignment="1">
      <alignment horizontal="center" vertical="center"/>
    </xf>
    <xf numFmtId="0" fontId="0" fillId="0" borderId="4" xfId="0" applyBorder="1" applyAlignment="1"/>
    <xf numFmtId="0" fontId="9" fillId="0" borderId="4" xfId="0" applyFont="1" applyBorder="1" applyAlignment="1">
      <alignment vertical="center"/>
    </xf>
    <xf numFmtId="0" fontId="36" fillId="4" borderId="4" xfId="0" applyFont="1" applyFill="1" applyBorder="1" applyAlignment="1">
      <alignment vertical="center"/>
    </xf>
    <xf numFmtId="0" fontId="37" fillId="4" borderId="4" xfId="0" applyFont="1" applyFill="1" applyBorder="1" applyAlignment="1" applyProtection="1">
      <alignment horizontal="left" vertical="center"/>
      <protection locked="0"/>
    </xf>
    <xf numFmtId="0" fontId="0" fillId="4" borderId="4" xfId="0" applyFont="1" applyFill="1" applyBorder="1" applyAlignment="1">
      <alignment vertical="center"/>
    </xf>
    <xf numFmtId="0" fontId="10" fillId="4" borderId="4" xfId="0" applyFont="1" applyFill="1" applyBorder="1" applyAlignment="1" applyProtection="1">
      <alignment horizontal="left" vertical="center"/>
      <protection locked="0"/>
    </xf>
    <xf numFmtId="0" fontId="37" fillId="9" borderId="4" xfId="0" applyFont="1" applyFill="1" applyBorder="1" applyAlignment="1">
      <alignment vertical="center"/>
    </xf>
    <xf numFmtId="0" fontId="33" fillId="0" borderId="4" xfId="0" applyFont="1" applyBorder="1" applyAlignment="1"/>
    <xf numFmtId="0" fontId="33" fillId="0" borderId="4" xfId="0" applyFont="1" applyBorder="1" applyAlignment="1">
      <alignment vertical="center"/>
    </xf>
    <xf numFmtId="0" fontId="0" fillId="0" borderId="0" xfId="0" applyAlignment="1">
      <alignment vertical="center"/>
    </xf>
    <xf numFmtId="0" fontId="32" fillId="0" borderId="4" xfId="0" applyFont="1" applyBorder="1">
      <alignment vertical="center"/>
    </xf>
    <xf numFmtId="0" fontId="38" fillId="9" borderId="4" xfId="0" applyFont="1" applyFill="1" applyBorder="1">
      <alignment vertical="center"/>
    </xf>
    <xf numFmtId="0" fontId="38" fillId="0" borderId="4" xfId="0" applyFont="1" applyBorder="1">
      <alignment vertical="center"/>
    </xf>
    <xf numFmtId="0" fontId="32" fillId="0" borderId="4" xfId="0" applyFont="1" applyFill="1" applyBorder="1">
      <alignment vertical="center"/>
    </xf>
    <xf numFmtId="49" fontId="32" fillId="12" borderId="4" xfId="0" applyNumberFormat="1" applyFont="1" applyFill="1" applyBorder="1" applyAlignment="1">
      <alignment horizontal="left" vertical="center"/>
    </xf>
    <xf numFmtId="49" fontId="32" fillId="0" borderId="4" xfId="0" applyNumberFormat="1" applyFont="1" applyFill="1" applyBorder="1" applyAlignment="1">
      <alignment horizontal="left" vertical="center"/>
    </xf>
    <xf numFmtId="0" fontId="32" fillId="9" borderId="4" xfId="0" applyFont="1" applyFill="1" applyBorder="1">
      <alignment vertical="center"/>
    </xf>
    <xf numFmtId="0" fontId="10" fillId="0" borderId="5" xfId="2" applyFont="1" applyBorder="1">
      <alignment vertical="center"/>
    </xf>
    <xf numFmtId="0" fontId="10" fillId="0" borderId="4" xfId="2" applyFont="1" applyBorder="1">
      <alignment vertical="center"/>
    </xf>
    <xf numFmtId="0" fontId="10" fillId="9" borderId="5" xfId="2" applyFont="1" applyFill="1" applyBorder="1">
      <alignment vertical="center"/>
    </xf>
    <xf numFmtId="0" fontId="32" fillId="0" borderId="5" xfId="2" applyFont="1" applyBorder="1">
      <alignment vertical="center"/>
    </xf>
    <xf numFmtId="0" fontId="32" fillId="0" borderId="4" xfId="2" applyFont="1" applyBorder="1">
      <alignment vertical="center"/>
    </xf>
    <xf numFmtId="0" fontId="32" fillId="9" borderId="4" xfId="2" applyFont="1" applyFill="1" applyBorder="1">
      <alignment vertical="center"/>
    </xf>
    <xf numFmtId="0" fontId="32" fillId="9" borderId="2" xfId="2" applyFont="1" applyFill="1" applyBorder="1">
      <alignment vertical="center"/>
    </xf>
    <xf numFmtId="0" fontId="32" fillId="9" borderId="0" xfId="2" applyFont="1" applyFill="1">
      <alignment vertical="center"/>
    </xf>
    <xf numFmtId="0" fontId="32" fillId="0" borderId="0" xfId="2" applyFont="1">
      <alignment vertical="center"/>
    </xf>
    <xf numFmtId="0" fontId="32" fillId="0" borderId="0" xfId="0" applyFont="1">
      <alignment vertical="center"/>
    </xf>
    <xf numFmtId="0" fontId="10" fillId="0" borderId="4" xfId="2" applyFont="1" applyBorder="1" applyAlignment="1">
      <alignment vertical="top"/>
    </xf>
    <xf numFmtId="0" fontId="10" fillId="9" borderId="4" xfId="2" applyFont="1" applyFill="1" applyBorder="1" applyAlignment="1"/>
    <xf numFmtId="0" fontId="32" fillId="0" borderId="4" xfId="2" applyFont="1" applyBorder="1" applyAlignment="1">
      <alignment vertical="top"/>
    </xf>
    <xf numFmtId="0" fontId="32" fillId="9" borderId="4" xfId="2" applyFont="1" applyFill="1" applyBorder="1" applyAlignment="1"/>
    <xf numFmtId="0" fontId="10" fillId="0" borderId="4" xfId="2" applyFont="1" applyBorder="1" applyAlignment="1"/>
    <xf numFmtId="0" fontId="0" fillId="9" borderId="4" xfId="0" applyFill="1" applyBorder="1" applyAlignment="1"/>
    <xf numFmtId="0" fontId="1" fillId="9" borderId="4" xfId="0" applyFont="1" applyFill="1" applyBorder="1" applyAlignment="1"/>
    <xf numFmtId="0" fontId="1" fillId="0" borderId="4" xfId="0" applyFont="1" applyBorder="1" applyAlignment="1"/>
    <xf numFmtId="0" fontId="1" fillId="14" borderId="4" xfId="0" applyFont="1" applyFill="1" applyBorder="1" applyAlignment="1">
      <alignment horizontal="center" vertical="center"/>
    </xf>
    <xf numFmtId="0" fontId="7" fillId="4" borderId="4" xfId="0" applyFont="1" applyFill="1" applyBorder="1" applyAlignment="1" applyProtection="1">
      <alignment vertical="center" shrinkToFit="1"/>
      <protection locked="0"/>
    </xf>
    <xf numFmtId="176" fontId="7" fillId="4" borderId="4" xfId="3" applyNumberFormat="1" applyFont="1" applyFill="1" applyBorder="1" applyAlignment="1" applyProtection="1">
      <alignment vertical="center"/>
      <protection locked="0"/>
    </xf>
    <xf numFmtId="0" fontId="0" fillId="3" borderId="4" xfId="0" applyFill="1" applyBorder="1" applyAlignment="1">
      <alignment vertical="center"/>
    </xf>
    <xf numFmtId="177" fontId="0" fillId="3" borderId="4" xfId="0" applyNumberFormat="1" applyFill="1" applyBorder="1" applyAlignment="1">
      <alignment vertical="center"/>
    </xf>
    <xf numFmtId="43" fontId="7" fillId="15" borderId="4" xfId="3" applyFont="1" applyFill="1" applyBorder="1" applyAlignment="1" applyProtection="1">
      <alignment vertical="center"/>
      <protection locked="0"/>
    </xf>
    <xf numFmtId="183" fontId="0" fillId="4" borderId="4" xfId="0" applyNumberFormat="1" applyFont="1" applyFill="1" applyBorder="1" applyAlignment="1" applyProtection="1">
      <alignment horizontal="center" vertical="center"/>
      <protection locked="0"/>
    </xf>
    <xf numFmtId="183" fontId="0" fillId="4" borderId="4" xfId="0" applyNumberFormat="1" applyFill="1" applyBorder="1" applyAlignment="1" applyProtection="1">
      <alignment horizontal="center" vertical="center"/>
      <protection locked="0"/>
    </xf>
    <xf numFmtId="49" fontId="0" fillId="4" borderId="9" xfId="0" applyNumberFormat="1" applyFont="1" applyFill="1" applyBorder="1" applyAlignment="1" applyProtection="1">
      <alignment horizontal="center" vertical="center"/>
      <protection locked="0"/>
    </xf>
    <xf numFmtId="49" fontId="0" fillId="4" borderId="9" xfId="0" applyNumberFormat="1" applyFill="1" applyBorder="1" applyAlignment="1" applyProtection="1">
      <alignment horizontal="center" vertical="center"/>
      <protection locked="0"/>
    </xf>
    <xf numFmtId="49" fontId="41" fillId="4" borderId="9" xfId="0" applyNumberFormat="1" applyFont="1" applyFill="1" applyBorder="1" applyAlignment="1" applyProtection="1">
      <alignment horizontal="center" vertical="center"/>
      <protection locked="0"/>
    </xf>
    <xf numFmtId="0" fontId="34" fillId="2" borderId="4" xfId="0" applyFont="1" applyFill="1" applyBorder="1" applyAlignment="1">
      <alignment horizontal="center" vertical="center"/>
    </xf>
    <xf numFmtId="0" fontId="35" fillId="2" borderId="35" xfId="0" applyFont="1" applyFill="1" applyBorder="1" applyAlignment="1">
      <alignment horizontal="center" vertical="center"/>
    </xf>
    <xf numFmtId="0" fontId="0" fillId="5" borderId="5" xfId="0"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32" fillId="12" borderId="4" xfId="0" applyFont="1" applyFill="1" applyBorder="1" applyAlignment="1">
      <alignment horizontal="left" vertical="center"/>
    </xf>
    <xf numFmtId="0" fontId="39" fillId="12" borderId="5" xfId="1" applyFont="1" applyFill="1" applyBorder="1" applyAlignment="1" applyProtection="1">
      <alignment horizontal="left" vertical="center"/>
    </xf>
    <xf numFmtId="0" fontId="39" fillId="12" borderId="6" xfId="1" applyFont="1" applyFill="1" applyBorder="1" applyAlignment="1" applyProtection="1">
      <alignment horizontal="left" vertical="center"/>
    </xf>
    <xf numFmtId="0" fontId="32" fillId="12" borderId="5" xfId="0" applyFont="1" applyFill="1" applyBorder="1" applyAlignment="1">
      <alignment horizontal="left" vertical="center"/>
    </xf>
    <xf numFmtId="0" fontId="32" fillId="12" borderId="6" xfId="0" applyFont="1" applyFill="1" applyBorder="1" applyAlignment="1">
      <alignment horizontal="left" vertical="center"/>
    </xf>
    <xf numFmtId="0" fontId="32" fillId="12" borderId="5" xfId="1" applyFont="1" applyFill="1" applyBorder="1" applyAlignment="1" applyProtection="1">
      <alignment horizontal="left" vertical="center"/>
    </xf>
    <xf numFmtId="0" fontId="32" fillId="12" borderId="6" xfId="1" applyFont="1" applyFill="1" applyBorder="1" applyAlignment="1" applyProtection="1">
      <alignment horizontal="left" vertical="center"/>
    </xf>
    <xf numFmtId="0" fontId="32" fillId="12" borderId="5" xfId="0" applyFont="1" applyFill="1" applyBorder="1" applyAlignment="1">
      <alignment horizontal="left" vertical="center" wrapText="1"/>
    </xf>
    <xf numFmtId="0" fontId="32" fillId="12" borderId="6" xfId="0" applyFont="1" applyFill="1" applyBorder="1" applyAlignment="1">
      <alignment horizontal="left" vertical="center" wrapText="1"/>
    </xf>
    <xf numFmtId="49" fontId="32" fillId="12" borderId="5" xfId="0" applyNumberFormat="1" applyFont="1" applyFill="1" applyBorder="1" applyAlignment="1">
      <alignment horizontal="left" vertical="center"/>
    </xf>
    <xf numFmtId="49" fontId="32" fillId="12" borderId="6" xfId="0" applyNumberFormat="1" applyFont="1" applyFill="1" applyBorder="1" applyAlignment="1">
      <alignment horizontal="left" vertical="center"/>
    </xf>
    <xf numFmtId="0" fontId="32" fillId="13" borderId="5" xfId="0" applyFont="1" applyFill="1" applyBorder="1" applyAlignment="1">
      <alignment horizontal="left" vertical="center"/>
    </xf>
    <xf numFmtId="0" fontId="32" fillId="13" borderId="7" xfId="0" applyFont="1" applyFill="1" applyBorder="1" applyAlignment="1">
      <alignment horizontal="left" vertical="center"/>
    </xf>
    <xf numFmtId="0" fontId="32" fillId="13" borderId="6" xfId="0" applyFont="1" applyFill="1" applyBorder="1" applyAlignment="1">
      <alignment horizontal="left" vertical="center"/>
    </xf>
    <xf numFmtId="0" fontId="0" fillId="0" borderId="0" xfId="0" applyAlignment="1">
      <alignment horizontal="center" vertical="center"/>
    </xf>
    <xf numFmtId="0" fontId="38" fillId="9" borderId="34" xfId="0" applyFont="1" applyFill="1" applyBorder="1" applyAlignment="1">
      <alignment horizontal="left" vertical="center" wrapText="1"/>
    </xf>
    <xf numFmtId="0" fontId="38" fillId="9" borderId="35" xfId="0" applyFont="1" applyFill="1" applyBorder="1" applyAlignment="1">
      <alignment horizontal="left" vertical="center" wrapText="1"/>
    </xf>
    <xf numFmtId="0" fontId="32" fillId="4" borderId="5" xfId="2" applyFont="1" applyFill="1" applyBorder="1" applyAlignment="1">
      <alignment horizontal="left" vertical="center"/>
    </xf>
    <xf numFmtId="0" fontId="32" fillId="4" borderId="6" xfId="2" applyFont="1" applyFill="1" applyBorder="1" applyAlignment="1">
      <alignment horizontal="left" vertical="center"/>
    </xf>
    <xf numFmtId="0" fontId="32" fillId="4" borderId="5" xfId="0" applyFont="1" applyFill="1" applyBorder="1" applyAlignment="1" applyProtection="1">
      <alignment horizontal="left" vertical="center"/>
      <protection locked="0"/>
    </xf>
    <xf numFmtId="0" fontId="32" fillId="4" borderId="6" xfId="0" applyFont="1" applyFill="1" applyBorder="1" applyAlignment="1" applyProtection="1">
      <alignment horizontal="left" vertical="center"/>
      <protection locked="0"/>
    </xf>
    <xf numFmtId="49" fontId="32" fillId="4" borderId="5" xfId="0" applyNumberFormat="1" applyFont="1" applyFill="1" applyBorder="1" applyAlignment="1" applyProtection="1">
      <alignment horizontal="left" vertical="center"/>
      <protection locked="0"/>
    </xf>
    <xf numFmtId="49" fontId="32" fillId="4" borderId="6" xfId="0" applyNumberFormat="1" applyFont="1" applyFill="1" applyBorder="1" applyAlignment="1" applyProtection="1">
      <alignment horizontal="left" vertical="center"/>
      <protection locked="0"/>
    </xf>
    <xf numFmtId="0" fontId="40" fillId="12" borderId="5" xfId="0" applyFont="1" applyFill="1" applyBorder="1" applyAlignment="1">
      <alignment horizontal="left" vertical="center" wrapText="1"/>
    </xf>
    <xf numFmtId="0" fontId="40" fillId="12" borderId="6" xfId="0" applyFont="1" applyFill="1" applyBorder="1" applyAlignment="1">
      <alignment horizontal="left" vertical="center" wrapText="1"/>
    </xf>
    <xf numFmtId="49" fontId="39" fillId="12" borderId="5" xfId="1" applyNumberFormat="1" applyFont="1" applyFill="1" applyBorder="1" applyAlignment="1" applyProtection="1">
      <alignment horizontal="left" vertical="center"/>
    </xf>
    <xf numFmtId="49" fontId="39" fillId="12" borderId="6" xfId="1" applyNumberFormat="1" applyFont="1" applyFill="1" applyBorder="1" applyAlignment="1" applyProtection="1">
      <alignment horizontal="left" vertical="center"/>
    </xf>
    <xf numFmtId="0" fontId="32" fillId="4" borderId="5" xfId="0" applyFont="1" applyFill="1" applyBorder="1" applyAlignment="1" applyProtection="1">
      <alignment vertical="center"/>
      <protection locked="0"/>
    </xf>
    <xf numFmtId="0" fontId="32" fillId="4" borderId="6" xfId="0" applyFont="1" applyFill="1" applyBorder="1" applyAlignment="1" applyProtection="1">
      <alignment vertical="center"/>
      <protection locked="0"/>
    </xf>
    <xf numFmtId="0" fontId="1" fillId="0" borderId="34" xfId="0" applyFont="1" applyBorder="1" applyAlignment="1">
      <alignment horizontal="center" vertical="center"/>
    </xf>
    <xf numFmtId="0" fontId="1" fillId="0" borderId="37" xfId="0" applyFont="1" applyBorder="1" applyAlignment="1">
      <alignment horizontal="center" vertical="center"/>
    </xf>
    <xf numFmtId="0" fontId="1" fillId="0" borderId="35" xfId="0" applyFont="1" applyBorder="1" applyAlignment="1">
      <alignment horizontal="center" vertical="center"/>
    </xf>
    <xf numFmtId="0" fontId="37" fillId="9" borderId="5" xfId="0" applyFont="1" applyFill="1" applyBorder="1" applyAlignment="1">
      <alignment horizontal="left" vertical="center"/>
    </xf>
    <xf numFmtId="0" fontId="37" fillId="9" borderId="7" xfId="0" applyFont="1" applyFill="1" applyBorder="1" applyAlignment="1">
      <alignment horizontal="left" vertical="center"/>
    </xf>
    <xf numFmtId="0" fontId="0" fillId="4" borderId="5" xfId="0" applyFont="1" applyFill="1" applyBorder="1" applyAlignment="1" applyProtection="1">
      <alignment horizontal="left" vertical="center"/>
      <protection locked="0"/>
    </xf>
    <xf numFmtId="0" fontId="0" fillId="4" borderId="6" xfId="0" applyFont="1" applyFill="1" applyBorder="1" applyAlignment="1" applyProtection="1">
      <alignment horizontal="left" vertical="center"/>
      <protection locked="0"/>
    </xf>
    <xf numFmtId="0" fontId="1" fillId="0" borderId="5" xfId="0" applyFont="1" applyBorder="1" applyAlignment="1">
      <alignment vertical="center"/>
    </xf>
    <xf numFmtId="0" fontId="1" fillId="0" borderId="6" xfId="0" applyFont="1" applyBorder="1" applyAlignment="1">
      <alignment vertical="center"/>
    </xf>
    <xf numFmtId="0" fontId="34" fillId="2" borderId="5"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6" xfId="0" applyFont="1" applyFill="1" applyBorder="1" applyAlignment="1">
      <alignment horizontal="center" vertical="center"/>
    </xf>
    <xf numFmtId="0" fontId="35" fillId="2" borderId="4" xfId="0" applyFont="1" applyFill="1" applyBorder="1" applyAlignment="1">
      <alignment horizontal="center" vertical="center"/>
    </xf>
    <xf numFmtId="0" fontId="10" fillId="9" borderId="38" xfId="0" applyFont="1" applyFill="1" applyBorder="1" applyAlignment="1">
      <alignment vertical="center"/>
    </xf>
    <xf numFmtId="0" fontId="10" fillId="9" borderId="6" xfId="0" applyFont="1" applyFill="1" applyBorder="1" applyAlignment="1">
      <alignment vertical="center"/>
    </xf>
    <xf numFmtId="0" fontId="32" fillId="4" borderId="5" xfId="0" applyFont="1" applyFill="1" applyBorder="1" applyAlignment="1">
      <alignment vertical="center" wrapText="1"/>
    </xf>
    <xf numFmtId="0" fontId="32" fillId="4" borderId="6" xfId="0" applyFont="1" applyFill="1" applyBorder="1" applyAlignment="1">
      <alignment vertical="center" wrapText="1"/>
    </xf>
    <xf numFmtId="0" fontId="2" fillId="2" borderId="4" xfId="0" applyFont="1" applyFill="1" applyBorder="1" applyAlignment="1">
      <alignment horizontal="center" vertical="center"/>
    </xf>
    <xf numFmtId="0" fontId="5" fillId="2" borderId="2" xfId="0" applyFont="1" applyFill="1" applyBorder="1">
      <alignment vertical="center"/>
    </xf>
    <xf numFmtId="0" fontId="5" fillId="2" borderId="3" xfId="0" applyFont="1" applyFill="1" applyBorder="1">
      <alignment vertical="center"/>
    </xf>
    <xf numFmtId="0" fontId="5" fillId="2" borderId="27" xfId="0" applyFont="1" applyFill="1" applyBorder="1">
      <alignmen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left" vertical="center"/>
    </xf>
    <xf numFmtId="0" fontId="32" fillId="4" borderId="5" xfId="0" applyFont="1" applyFill="1" applyBorder="1" applyAlignment="1" applyProtection="1">
      <alignment horizontal="left" vertical="center" wrapText="1"/>
      <protection locked="0"/>
    </xf>
    <xf numFmtId="0" fontId="32" fillId="4" borderId="7" xfId="0" applyFont="1" applyFill="1" applyBorder="1" applyAlignment="1" applyProtection="1">
      <alignment horizontal="left" vertical="center" wrapText="1"/>
      <protection locked="0"/>
    </xf>
    <xf numFmtId="0" fontId="32" fillId="4" borderId="6" xfId="0" applyFont="1" applyFill="1" applyBorder="1" applyAlignment="1" applyProtection="1">
      <alignment horizontal="left" vertical="center" wrapText="1"/>
      <protection locked="0"/>
    </xf>
    <xf numFmtId="0" fontId="0" fillId="4" borderId="5" xfId="0" applyFill="1" applyBorder="1" applyProtection="1">
      <alignment vertical="center"/>
      <protection locked="0"/>
    </xf>
    <xf numFmtId="0" fontId="0" fillId="4" borderId="7" xfId="0" applyFill="1" applyBorder="1" applyProtection="1">
      <alignment vertical="center"/>
      <protection locked="0"/>
    </xf>
    <xf numFmtId="0" fontId="0" fillId="4" borderId="6" xfId="0" applyFill="1" applyBorder="1" applyProtection="1">
      <alignment vertical="center"/>
      <protection locked="0"/>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6" xfId="0" applyFont="1" applyFill="1" applyBorder="1" applyAlignment="1">
      <alignment horizontal="left" vertical="center"/>
    </xf>
    <xf numFmtId="0" fontId="0" fillId="4" borderId="4" xfId="0" applyFill="1" applyBorder="1" applyAlignment="1" applyProtection="1">
      <alignment horizontal="left" vertical="center"/>
      <protection locked="0"/>
    </xf>
    <xf numFmtId="0" fontId="1" fillId="0" borderId="5" xfId="0" applyFont="1" applyBorder="1">
      <alignment vertical="center"/>
    </xf>
    <xf numFmtId="0" fontId="1" fillId="0" borderId="7" xfId="0" applyFont="1" applyBorder="1">
      <alignment vertical="center"/>
    </xf>
    <xf numFmtId="0" fontId="1" fillId="0" borderId="6" xfId="0" applyFont="1" applyBorder="1">
      <alignment vertical="center"/>
    </xf>
    <xf numFmtId="0" fontId="0" fillId="4" borderId="5" xfId="0"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4" borderId="7" xfId="0" applyFont="1" applyFill="1" applyBorder="1" applyAlignment="1" applyProtection="1">
      <alignment horizontal="left" vertical="center"/>
      <protection locked="0"/>
    </xf>
    <xf numFmtId="0" fontId="1" fillId="0" borderId="4" xfId="0" applyFont="1" applyBorder="1" applyAlignment="1">
      <alignment horizontal="lef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6" xfId="0" applyBorder="1" applyAlignment="1">
      <alignment horizontal="right" vertical="center"/>
    </xf>
    <xf numFmtId="0" fontId="0" fillId="4" borderId="5"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5" xfId="0" applyFill="1" applyBorder="1" applyAlignment="1" applyProtection="1">
      <alignment horizontal="left" vertical="center"/>
      <protection locked="0"/>
    </xf>
    <xf numFmtId="0" fontId="0" fillId="4" borderId="7"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9" fontId="0" fillId="4" borderId="4" xfId="0" applyNumberFormat="1" applyFill="1" applyBorder="1" applyAlignment="1" applyProtection="1">
      <alignment horizontal="left" vertical="center"/>
      <protection locked="0"/>
    </xf>
    <xf numFmtId="0" fontId="2" fillId="2" borderId="5"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1" fillId="0" borderId="5" xfId="0" applyFont="1" applyBorder="1" applyAlignment="1" applyProtection="1">
      <alignment horizontal="left" vertical="center"/>
    </xf>
    <xf numFmtId="0" fontId="1" fillId="0" borderId="7" xfId="0" applyFont="1" applyBorder="1" applyAlignment="1" applyProtection="1">
      <alignment horizontal="left" vertical="center"/>
    </xf>
    <xf numFmtId="0" fontId="1" fillId="0" borderId="6" xfId="0" applyFont="1" applyBorder="1" applyAlignment="1" applyProtection="1">
      <alignment horizontal="left" vertical="center"/>
    </xf>
    <xf numFmtId="0" fontId="0" fillId="3" borderId="5"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79" fontId="0" fillId="4" borderId="5" xfId="0" applyNumberFormat="1" applyFill="1" applyBorder="1" applyAlignment="1" applyProtection="1">
      <alignment horizontal="center" vertical="center"/>
      <protection locked="0"/>
    </xf>
    <xf numFmtId="179" fontId="0" fillId="4" borderId="6" xfId="0" applyNumberFormat="1" applyFill="1" applyBorder="1" applyAlignment="1" applyProtection="1">
      <alignment horizontal="center" vertical="center"/>
      <protection locked="0"/>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41" fontId="0" fillId="0" borderId="5" xfId="0" applyNumberFormat="1" applyBorder="1" applyAlignment="1" applyProtection="1">
      <alignment vertical="center"/>
    </xf>
    <xf numFmtId="41" fontId="0" fillId="0" borderId="6" xfId="0" applyNumberFormat="1" applyBorder="1" applyAlignment="1" applyProtection="1">
      <alignment vertical="center"/>
    </xf>
    <xf numFmtId="0" fontId="0" fillId="0" borderId="0" xfId="0" applyAlignment="1" applyProtection="1">
      <alignment horizontal="center" vertical="center"/>
    </xf>
    <xf numFmtId="0" fontId="0" fillId="3" borderId="5"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0" fillId="0" borderId="7" xfId="0" applyBorder="1" applyAlignment="1" applyProtection="1">
      <alignment horizontal="center" vertical="center"/>
    </xf>
    <xf numFmtId="177" fontId="0" fillId="4" borderId="5" xfId="0" applyNumberFormat="1" applyFill="1" applyBorder="1" applyAlignment="1" applyProtection="1">
      <alignment horizontal="center" vertical="center"/>
      <protection locked="0"/>
    </xf>
    <xf numFmtId="177" fontId="0" fillId="4" borderId="6" xfId="0" applyNumberFormat="1" applyFill="1" applyBorder="1" applyAlignment="1" applyProtection="1">
      <alignment horizontal="center" vertical="center"/>
      <protection locked="0"/>
    </xf>
    <xf numFmtId="0" fontId="0" fillId="0" borderId="5" xfId="0" applyBorder="1" applyAlignment="1" applyProtection="1">
      <alignment horizontal="left" vertical="center"/>
    </xf>
    <xf numFmtId="0" fontId="0" fillId="0" borderId="7" xfId="0" applyBorder="1" applyAlignment="1" applyProtection="1">
      <alignment horizontal="left" vertical="center"/>
    </xf>
    <xf numFmtId="0" fontId="0" fillId="0" borderId="6" xfId="0" applyBorder="1" applyAlignment="1" applyProtection="1">
      <alignment horizontal="left" vertical="center"/>
    </xf>
    <xf numFmtId="41" fontId="0" fillId="4" borderId="5" xfId="0" applyNumberFormat="1" applyFill="1" applyBorder="1" applyAlignment="1" applyProtection="1">
      <alignment horizontal="center" vertical="center"/>
      <protection locked="0"/>
    </xf>
    <xf numFmtId="41" fontId="0" fillId="4" borderId="6" xfId="0" applyNumberFormat="1" applyFill="1" applyBorder="1" applyAlignment="1" applyProtection="1">
      <alignment horizontal="center" vertical="center"/>
      <protection locked="0"/>
    </xf>
    <xf numFmtId="41" fontId="0" fillId="3" borderId="5" xfId="0" applyNumberFormat="1" applyFill="1" applyBorder="1" applyAlignment="1" applyProtection="1">
      <alignment vertical="center"/>
    </xf>
    <xf numFmtId="41" fontId="0" fillId="3" borderId="6" xfId="0" applyNumberFormat="1" applyFill="1" applyBorder="1" applyAlignment="1" applyProtection="1">
      <alignment vertical="center"/>
    </xf>
    <xf numFmtId="0" fontId="0" fillId="0" borderId="34" xfId="0" applyBorder="1" applyAlignment="1" applyProtection="1">
      <alignment horizontal="center" vertical="center"/>
    </xf>
    <xf numFmtId="0" fontId="0" fillId="0" borderId="37" xfId="0" applyBorder="1" applyAlignment="1" applyProtection="1">
      <alignment horizontal="center" vertical="center"/>
    </xf>
    <xf numFmtId="0" fontId="0" fillId="0" borderId="35" xfId="0" applyBorder="1" applyAlignment="1" applyProtection="1">
      <alignment horizontal="center" vertical="center"/>
    </xf>
    <xf numFmtId="0" fontId="0" fillId="0" borderId="26"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Font="1" applyBorder="1" applyAlignment="1" applyProtection="1">
      <alignment horizontal="left" vertical="center"/>
    </xf>
    <xf numFmtId="0" fontId="0" fillId="0" borderId="7" xfId="0" applyFont="1" applyBorder="1" applyAlignment="1" applyProtection="1">
      <alignment horizontal="left" vertical="center"/>
    </xf>
    <xf numFmtId="0" fontId="0" fillId="0" borderId="6" xfId="0" applyFont="1" applyBorder="1" applyAlignment="1" applyProtection="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23" xfId="0" applyBorder="1" applyAlignment="1">
      <alignment horizontal="right" vertical="center"/>
    </xf>
    <xf numFmtId="0" fontId="0" fillId="0" borderId="24" xfId="0" applyBorder="1" applyAlignment="1">
      <alignment horizontal="righ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181" fontId="5" fillId="0" borderId="5" xfId="0" applyNumberFormat="1" applyFont="1" applyBorder="1" applyAlignment="1" applyProtection="1">
      <alignment horizontal="center" vertical="center"/>
      <protection locked="0"/>
    </xf>
    <xf numFmtId="181" fontId="5" fillId="0" borderId="7" xfId="0" applyNumberFormat="1" applyFont="1" applyBorder="1" applyAlignment="1" applyProtection="1">
      <alignment horizontal="center" vertical="center"/>
      <protection locked="0"/>
    </xf>
    <xf numFmtId="0" fontId="1" fillId="0" borderId="2" xfId="0" applyFont="1" applyBorder="1" applyAlignment="1">
      <alignment horizontal="left" vertical="center"/>
    </xf>
    <xf numFmtId="0" fontId="1" fillId="0" borderId="27" xfId="0" applyFont="1" applyBorder="1" applyAlignment="1">
      <alignment horizontal="left" vertical="center"/>
    </xf>
    <xf numFmtId="179" fontId="0" fillId="4" borderId="35" xfId="0" applyNumberFormat="1"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0" borderId="34" xfId="0"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9" fillId="0" borderId="34" xfId="0" applyFont="1" applyBorder="1" applyAlignment="1">
      <alignment horizontal="center" vertical="center" wrapText="1"/>
    </xf>
    <xf numFmtId="181" fontId="5" fillId="0" borderId="5" xfId="0" applyNumberFormat="1" applyFont="1" applyBorder="1" applyAlignment="1" applyProtection="1">
      <alignment vertical="center"/>
      <protection locked="0"/>
    </xf>
    <xf numFmtId="181" fontId="5" fillId="0" borderId="6" xfId="0" applyNumberFormat="1" applyFont="1" applyBorder="1" applyAlignment="1" applyProtection="1">
      <alignment vertical="center"/>
      <protection locked="0"/>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179" fontId="0" fillId="4" borderId="4" xfId="0" applyNumberFormat="1" applyFont="1" applyFill="1" applyBorder="1" applyAlignment="1" applyProtection="1">
      <alignment horizontal="center" vertical="center"/>
      <protection locked="0"/>
    </xf>
    <xf numFmtId="181" fontId="5" fillId="0" borderId="6" xfId="0" applyNumberFormat="1" applyFont="1" applyBorder="1" applyAlignment="1" applyProtection="1">
      <alignment horizontal="center" vertical="center"/>
      <protection locked="0"/>
    </xf>
    <xf numFmtId="49" fontId="12" fillId="10" borderId="4" xfId="7" applyNumberFormat="1" applyFont="1" applyFill="1" applyBorder="1" applyAlignment="1">
      <alignment horizontal="center" vertical="center"/>
    </xf>
    <xf numFmtId="180" fontId="0" fillId="0" borderId="4" xfId="5" applyNumberFormat="1" applyFont="1" applyBorder="1" applyAlignment="1">
      <alignment horizontal="right" vertical="center"/>
    </xf>
    <xf numFmtId="0" fontId="17" fillId="0" borderId="5" xfId="7" applyFont="1" applyBorder="1" applyAlignment="1">
      <alignment horizontal="left" vertical="center" wrapText="1"/>
    </xf>
    <xf numFmtId="0" fontId="17" fillId="0" borderId="7" xfId="7" applyFont="1" applyBorder="1" applyAlignment="1">
      <alignment horizontal="left" vertical="center" wrapText="1"/>
    </xf>
    <xf numFmtId="0" fontId="17" fillId="0" borderId="6" xfId="7" applyFont="1" applyBorder="1" applyAlignment="1">
      <alignment horizontal="left" vertical="center" wrapText="1"/>
    </xf>
    <xf numFmtId="49" fontId="14" fillId="3" borderId="4" xfId="7" applyNumberFormat="1" applyFont="1" applyFill="1" applyBorder="1" applyAlignment="1">
      <alignment horizontal="center" vertical="center"/>
    </xf>
    <xf numFmtId="43" fontId="14" fillId="3" borderId="4" xfId="9" applyFont="1" applyFill="1" applyBorder="1" applyAlignment="1" applyProtection="1">
      <alignment horizontal="center" vertical="center"/>
    </xf>
    <xf numFmtId="43" fontId="0" fillId="0" borderId="4" xfId="9" applyFont="1" applyFill="1" applyBorder="1" applyAlignment="1">
      <alignment horizontal="right" vertical="center"/>
    </xf>
    <xf numFmtId="49" fontId="14" fillId="11" borderId="4" xfId="7" applyNumberFormat="1" applyFont="1" applyFill="1" applyBorder="1" applyAlignment="1">
      <alignment horizontal="center" vertical="center"/>
    </xf>
    <xf numFmtId="43" fontId="14" fillId="11" borderId="4" xfId="9" applyFont="1" applyFill="1" applyBorder="1" applyAlignment="1">
      <alignment horizontal="center" vertical="center"/>
    </xf>
    <xf numFmtId="0" fontId="1" fillId="3" borderId="34" xfId="7" applyFont="1" applyFill="1" applyBorder="1" applyAlignment="1">
      <alignment horizontal="center" vertical="center"/>
    </xf>
    <xf numFmtId="0" fontId="1" fillId="3" borderId="35" xfId="7" applyFont="1" applyFill="1" applyBorder="1" applyAlignment="1">
      <alignment horizontal="center" vertical="center"/>
    </xf>
    <xf numFmtId="49" fontId="12" fillId="10" borderId="10" xfId="8" applyNumberFormat="1" applyFont="1" applyFill="1" applyBorder="1" applyAlignment="1">
      <alignment horizontal="center" vertical="center"/>
    </xf>
    <xf numFmtId="49" fontId="12" fillId="10" borderId="11" xfId="8" applyNumberFormat="1" applyFont="1" applyFill="1" applyBorder="1" applyAlignment="1">
      <alignment horizontal="center" vertical="center"/>
    </xf>
    <xf numFmtId="49" fontId="12" fillId="10" borderId="12" xfId="8" applyNumberFormat="1" applyFont="1" applyFill="1" applyBorder="1" applyAlignment="1">
      <alignment horizontal="center" vertical="center"/>
    </xf>
    <xf numFmtId="43" fontId="0" fillId="0" borderId="13" xfId="4" applyFont="1" applyFill="1" applyBorder="1" applyAlignment="1">
      <alignment horizontal="right" vertical="center"/>
    </xf>
    <xf numFmtId="43" fontId="0" fillId="0" borderId="14" xfId="4" applyFont="1" applyFill="1" applyBorder="1" applyAlignment="1">
      <alignment horizontal="right" vertical="center"/>
    </xf>
    <xf numFmtId="43" fontId="0" fillId="0" borderId="15" xfId="4" applyFont="1" applyFill="1" applyBorder="1" applyAlignment="1">
      <alignment horizontal="right" vertical="center"/>
    </xf>
    <xf numFmtId="0" fontId="7" fillId="0" borderId="33" xfId="8" applyFont="1" applyBorder="1" applyAlignment="1">
      <alignment horizontal="center" vertical="center"/>
    </xf>
    <xf numFmtId="0" fontId="16" fillId="0" borderId="22" xfId="8" applyFont="1" applyBorder="1" applyAlignment="1">
      <alignment horizontal="left" vertical="center" wrapText="1"/>
    </xf>
    <xf numFmtId="0" fontId="16" fillId="0" borderId="23" xfId="8" applyFont="1" applyBorder="1" applyAlignment="1">
      <alignment horizontal="left" vertical="center" wrapText="1"/>
    </xf>
    <xf numFmtId="0" fontId="16" fillId="0" borderId="24" xfId="8" applyFont="1" applyBorder="1" applyAlignment="1">
      <alignment horizontal="left" vertical="center" wrapText="1"/>
    </xf>
    <xf numFmtId="0" fontId="17" fillId="0" borderId="25" xfId="8" applyFont="1" applyBorder="1" applyAlignment="1">
      <alignment horizontal="left" vertical="center" wrapText="1"/>
    </xf>
    <xf numFmtId="0" fontId="9" fillId="0" borderId="0" xfId="8" applyFont="1" applyAlignment="1">
      <alignment horizontal="left" vertical="top" wrapText="1"/>
    </xf>
    <xf numFmtId="49" fontId="22" fillId="11" borderId="16" xfId="8" applyNumberFormat="1" applyFont="1" applyFill="1" applyBorder="1" applyAlignment="1">
      <alignment horizontal="center" vertical="center"/>
    </xf>
    <xf numFmtId="43" fontId="14" fillId="11" borderId="23" xfId="4" applyFont="1" applyFill="1" applyBorder="1" applyAlignment="1">
      <alignment horizontal="center" vertical="center"/>
    </xf>
    <xf numFmtId="43" fontId="14" fillId="11" borderId="3" xfId="4" applyFont="1" applyFill="1" applyBorder="1" applyAlignment="1">
      <alignment horizontal="center" vertical="center"/>
    </xf>
    <xf numFmtId="43" fontId="14" fillId="11" borderId="4" xfId="4" applyFont="1" applyFill="1" applyBorder="1" applyAlignment="1">
      <alignment horizontal="center" vertical="center"/>
    </xf>
    <xf numFmtId="43" fontId="14" fillId="11" borderId="17" xfId="4" applyFont="1" applyFill="1" applyBorder="1" applyAlignment="1">
      <alignment horizontal="center" vertical="center"/>
    </xf>
    <xf numFmtId="43" fontId="14" fillId="11" borderId="28" xfId="4" applyFont="1" applyFill="1" applyBorder="1" applyAlignment="1">
      <alignment horizontal="center" vertical="center"/>
    </xf>
    <xf numFmtId="0" fontId="16" fillId="0" borderId="1" xfId="8" applyFont="1" applyBorder="1" applyAlignment="1">
      <alignment horizontal="left" vertical="center"/>
    </xf>
    <xf numFmtId="0" fontId="16" fillId="0" borderId="0" xfId="8" applyFont="1" applyAlignment="1">
      <alignment horizontal="left" vertical="center"/>
    </xf>
    <xf numFmtId="0" fontId="16" fillId="0" borderId="26" xfId="8" applyFont="1" applyBorder="1" applyAlignment="1">
      <alignment horizontal="left" vertical="center"/>
    </xf>
    <xf numFmtId="0" fontId="24" fillId="0" borderId="2" xfId="8" applyFont="1" applyBorder="1" applyAlignment="1">
      <alignment horizontal="left" vertical="center"/>
    </xf>
    <xf numFmtId="0" fontId="24" fillId="0" borderId="3" xfId="8" applyFont="1" applyBorder="1" applyAlignment="1">
      <alignment horizontal="left" vertical="center"/>
    </xf>
    <xf numFmtId="0" fontId="24" fillId="0" borderId="27" xfId="8" applyFont="1" applyBorder="1" applyAlignment="1">
      <alignment horizontal="left" vertical="center"/>
    </xf>
    <xf numFmtId="0" fontId="17" fillId="0" borderId="25" xfId="0" applyFont="1" applyBorder="1" applyAlignment="1">
      <alignment horizontal="left" vertical="center" wrapTex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177" fontId="7" fillId="0" borderId="13" xfId="0" applyNumberFormat="1" applyFont="1" applyBorder="1" applyAlignment="1">
      <alignment horizontal="right" vertical="center"/>
    </xf>
    <xf numFmtId="177" fontId="7" fillId="0" borderId="14" xfId="0" applyNumberFormat="1" applyFont="1" applyBorder="1" applyAlignment="1">
      <alignment horizontal="right" vertical="center"/>
    </xf>
    <xf numFmtId="177" fontId="7" fillId="0" borderId="15" xfId="0" applyNumberFormat="1" applyFont="1" applyBorder="1" applyAlignment="1">
      <alignment horizontal="right" vertical="center"/>
    </xf>
    <xf numFmtId="0" fontId="2" fillId="2" borderId="4"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177" fontId="7" fillId="0" borderId="4" xfId="0" applyNumberFormat="1" applyFont="1" applyBorder="1" applyAlignment="1">
      <alignment horizontal="right" vertical="center"/>
    </xf>
    <xf numFmtId="177" fontId="6" fillId="3" borderId="4" xfId="0" applyNumberFormat="1" applyFont="1" applyFill="1" applyBorder="1" applyAlignment="1">
      <alignment horizontal="center" vertical="center"/>
    </xf>
    <xf numFmtId="0" fontId="6" fillId="3" borderId="4" xfId="0" applyFont="1" applyFill="1" applyBorder="1" applyAlignment="1">
      <alignment horizontal="center" vertical="center" shrinkToFit="1"/>
    </xf>
    <xf numFmtId="0" fontId="1" fillId="0" borderId="4" xfId="0" applyFont="1" applyBorder="1" applyAlignment="1">
      <alignment horizontal="center" vertical="center"/>
    </xf>
    <xf numFmtId="0" fontId="2" fillId="2" borderId="0"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177" fontId="7" fillId="0" borderId="2" xfId="0" applyNumberFormat="1" applyFont="1" applyBorder="1" applyAlignment="1">
      <alignment horizontal="right" vertical="center"/>
    </xf>
    <xf numFmtId="177" fontId="7" fillId="0" borderId="3" xfId="0" applyNumberFormat="1" applyFont="1" applyBorder="1" applyAlignment="1">
      <alignment horizontal="right" vertical="center"/>
    </xf>
    <xf numFmtId="0" fontId="1" fillId="3"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xf>
    <xf numFmtId="177" fontId="7" fillId="0" borderId="5" xfId="0" applyNumberFormat="1" applyFont="1" applyBorder="1" applyAlignment="1">
      <alignment horizontal="right" vertical="center"/>
    </xf>
    <xf numFmtId="177" fontId="7" fillId="0" borderId="7" xfId="0" applyNumberFormat="1" applyFont="1" applyBorder="1" applyAlignment="1">
      <alignment horizontal="right" vertical="center"/>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0" fillId="0" borderId="7" xfId="0" applyBorder="1" applyAlignment="1">
      <alignment horizontal="center" vertical="center"/>
    </xf>
    <xf numFmtId="0" fontId="2" fillId="2" borderId="4" xfId="0" applyFont="1" applyFill="1" applyBorder="1" applyAlignment="1" applyProtection="1">
      <alignment horizontal="center" vertical="center" shrinkToFit="1"/>
    </xf>
    <xf numFmtId="177" fontId="3" fillId="0" borderId="4" xfId="0" applyNumberFormat="1" applyFont="1" applyBorder="1" applyAlignment="1" applyProtection="1">
      <alignment horizontal="center" vertical="center"/>
    </xf>
    <xf numFmtId="177" fontId="11" fillId="0" borderId="4" xfId="0" applyNumberFormat="1" applyFont="1" applyBorder="1" applyAlignment="1" applyProtection="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177" fontId="3" fillId="0" borderId="4" xfId="0" applyNumberFormat="1" applyFont="1" applyBorder="1" applyAlignment="1">
      <alignment horizontal="center" vertical="center"/>
    </xf>
    <xf numFmtId="177" fontId="3" fillId="0" borderId="5" xfId="0" applyNumberFormat="1"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2" fillId="2" borderId="6" xfId="0" applyFont="1" applyFill="1" applyBorder="1" applyAlignment="1">
      <alignment horizontal="center" vertical="center" shrinkToFit="1"/>
    </xf>
    <xf numFmtId="177" fontId="3" fillId="0" borderId="7" xfId="0" applyNumberFormat="1" applyFont="1" applyBorder="1" applyAlignment="1">
      <alignment horizontal="center" vertical="center"/>
    </xf>
    <xf numFmtId="177" fontId="3" fillId="0" borderId="6" xfId="0" applyNumberFormat="1" applyFont="1" applyBorder="1" applyAlignment="1">
      <alignment horizontal="center" vertical="center"/>
    </xf>
    <xf numFmtId="0" fontId="2" fillId="2" borderId="5" xfId="0" applyFont="1" applyFill="1" applyBorder="1" applyAlignment="1" applyProtection="1">
      <alignment horizontal="center" vertical="center" shrinkToFit="1"/>
    </xf>
    <xf numFmtId="0" fontId="2" fillId="2" borderId="7"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xf>
    <xf numFmtId="177" fontId="3" fillId="0" borderId="5" xfId="0" applyNumberFormat="1" applyFont="1" applyBorder="1" applyAlignment="1" applyProtection="1">
      <alignment horizontal="center" vertical="center"/>
    </xf>
    <xf numFmtId="177" fontId="3" fillId="0" borderId="7" xfId="0" applyNumberFormat="1" applyFont="1" applyBorder="1" applyAlignment="1" applyProtection="1">
      <alignment horizontal="center" vertical="center"/>
    </xf>
    <xf numFmtId="177" fontId="3" fillId="0" borderId="6" xfId="0" applyNumberFormat="1" applyFont="1" applyBorder="1" applyAlignment="1" applyProtection="1">
      <alignment horizontal="center" vertical="center"/>
    </xf>
    <xf numFmtId="0" fontId="2" fillId="2" borderId="1"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177" fontId="3" fillId="0" borderId="1" xfId="0" applyNumberFormat="1" applyFont="1" applyBorder="1" applyAlignment="1" applyProtection="1">
      <alignment horizontal="center" vertical="center"/>
    </xf>
    <xf numFmtId="177" fontId="3" fillId="0" borderId="0" xfId="0" applyNumberFormat="1" applyFont="1" applyBorder="1" applyAlignment="1" applyProtection="1">
      <alignment horizontal="center"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4" fillId="3"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6" fillId="0" borderId="4" xfId="0" applyFont="1" applyFill="1" applyBorder="1" applyAlignment="1">
      <alignment horizontal="center" vertical="center" shrinkToFit="1"/>
    </xf>
    <xf numFmtId="0" fontId="41" fillId="0" borderId="22" xfId="0" applyFont="1" applyBorder="1" applyAlignment="1">
      <alignment horizontal="right" vertical="center"/>
    </xf>
    <xf numFmtId="0" fontId="41" fillId="0" borderId="5" xfId="0" applyFont="1" applyBorder="1" applyAlignment="1">
      <alignment horizontal="right" vertical="center"/>
    </xf>
  </cellXfs>
  <cellStyles count="10">
    <cellStyle name="常规" xfId="0" builtinId="0"/>
    <cellStyle name="常规 10" xfId="6"/>
    <cellStyle name="常规 10 2" xfId="7"/>
    <cellStyle name="常规 2" xfId="8"/>
    <cellStyle name="常规 2 2" xfId="5"/>
    <cellStyle name="常规 6" xfId="2"/>
    <cellStyle name="超链接" xfId="1" builtinId="8"/>
    <cellStyle name="千位分隔 2" xfId="9"/>
    <cellStyle name="千位分隔 3 2" xfId="3"/>
    <cellStyle name="千位分隔 3 2 2" xfId="4"/>
  </cellStyles>
  <dxfs count="24">
    <dxf>
      <font>
        <color theme="1"/>
      </font>
      <fill>
        <patternFill patternType="solid">
          <bgColor theme="0" tint="-0.24994659260841701"/>
        </patternFill>
      </fill>
    </dxf>
    <dxf>
      <font>
        <color theme="1"/>
      </font>
      <fill>
        <patternFill patternType="solid">
          <bgColor theme="8" tint="0.79995117038483843"/>
        </patternFill>
      </fill>
    </dxf>
    <dxf>
      <font>
        <color theme="1"/>
      </font>
      <fill>
        <patternFill patternType="solid">
          <bgColor theme="0" tint="-0.14993743705557422"/>
        </patternFill>
      </fill>
    </dxf>
    <dxf>
      <font>
        <color theme="1"/>
      </font>
      <fill>
        <patternFill patternType="solid">
          <bgColor theme="8" tint="0.79995117038483843"/>
        </patternFill>
      </fill>
    </dxf>
    <dxf>
      <font>
        <color theme="1"/>
      </font>
      <fill>
        <patternFill patternType="solid">
          <bgColor theme="0" tint="-0.14993743705557422"/>
        </patternFill>
      </fill>
    </dxf>
    <dxf>
      <font>
        <color theme="1"/>
      </font>
      <fill>
        <patternFill patternType="solid">
          <bgColor theme="8" tint="0.79995117038483843"/>
        </patternFill>
      </fill>
    </dxf>
    <dxf>
      <font>
        <color theme="1"/>
      </font>
      <fill>
        <patternFill patternType="solid">
          <bgColor theme="0" tint="-0.14993743705557422"/>
        </patternFill>
      </fill>
    </dxf>
    <dxf>
      <font>
        <color theme="1"/>
      </font>
      <fill>
        <patternFill patternType="solid">
          <bgColor theme="8" tint="0.79995117038483843"/>
        </patternFill>
      </fill>
    </dxf>
    <dxf>
      <font>
        <color theme="1"/>
      </font>
      <fill>
        <patternFill patternType="solid">
          <bgColor theme="0" tint="-0.14993743705557422"/>
        </patternFill>
      </fill>
    </dxf>
    <dxf>
      <font>
        <color theme="1"/>
      </font>
      <fill>
        <patternFill patternType="solid">
          <bgColor theme="8" tint="0.79995117038483843"/>
        </patternFill>
      </fill>
    </dxf>
    <dxf>
      <font>
        <color theme="1"/>
      </font>
      <fill>
        <patternFill patternType="solid">
          <bgColor theme="0" tint="-0.24994659260841701"/>
        </patternFill>
      </fill>
    </dxf>
    <dxf>
      <font>
        <color theme="1"/>
      </font>
      <fill>
        <patternFill patternType="solid">
          <bgColor theme="8" tint="0.79995117038483843"/>
        </patternFill>
      </fill>
    </dxf>
    <dxf>
      <font>
        <color theme="1"/>
      </font>
      <fill>
        <patternFill patternType="solid">
          <bgColor theme="0" tint="-0.14993743705557422"/>
        </patternFill>
      </fill>
    </dxf>
    <dxf>
      <font>
        <color theme="1"/>
      </font>
      <fill>
        <patternFill patternType="solid">
          <bgColor theme="8" tint="0.79995117038483843"/>
        </patternFill>
      </fill>
    </dxf>
    <dxf>
      <font>
        <color theme="1"/>
      </font>
      <fill>
        <patternFill patternType="solid">
          <bgColor theme="0" tint="-0.14993743705557422"/>
        </patternFill>
      </fill>
    </dxf>
    <dxf>
      <font>
        <color theme="1"/>
      </font>
      <fill>
        <patternFill patternType="solid">
          <bgColor theme="8" tint="0.79995117038483843"/>
        </patternFill>
      </fill>
    </dxf>
    <dxf>
      <font>
        <color theme="1"/>
      </font>
      <fill>
        <patternFill patternType="solid">
          <bgColor theme="0" tint="-0.14993743705557422"/>
        </patternFill>
      </fill>
    </dxf>
    <dxf>
      <font>
        <color theme="1"/>
      </font>
      <fill>
        <patternFill patternType="solid">
          <bgColor theme="8" tint="0.79995117038483843"/>
        </patternFill>
      </fill>
    </dxf>
    <dxf>
      <font>
        <color theme="1"/>
      </font>
      <fill>
        <patternFill patternType="solid">
          <bgColor theme="0" tint="-0.24994659260841701"/>
        </patternFill>
      </fill>
    </dxf>
    <dxf>
      <font>
        <color theme="1"/>
      </font>
      <fill>
        <patternFill patternType="solid">
          <bgColor theme="8" tint="0.79995117038483843"/>
        </patternFill>
      </fill>
    </dxf>
    <dxf>
      <font>
        <color theme="1"/>
      </font>
      <fill>
        <patternFill patternType="solid">
          <bgColor theme="0" tint="-0.14993743705557422"/>
        </patternFill>
      </fill>
    </dxf>
    <dxf>
      <font>
        <color theme="1"/>
      </font>
      <fill>
        <patternFill patternType="solid">
          <bgColor theme="8" tint="0.79995117038483843"/>
        </patternFill>
      </fill>
    </dxf>
    <dxf>
      <font>
        <color theme="1"/>
      </font>
      <fill>
        <patternFill patternType="solid">
          <bgColor theme="0" tint="-0.14993743705557422"/>
        </patternFill>
      </fill>
    </dxf>
    <dxf>
      <font>
        <color theme="1"/>
      </font>
      <fill>
        <patternFill patternType="solid">
          <bgColor theme="8" tint="0.79995117038483843"/>
        </patternFill>
      </fill>
    </dxf>
  </dxfs>
  <tableStyles count="0" defaultTableStyle="TableStyleMedium2" defaultPivotStyle="PivotStyleLight16"/>
  <colors>
    <mruColors>
      <color rgb="FF0478FC"/>
      <color rgb="FF320C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C$12" noThreeD="1"/>
</file>

<file path=xl/ctrlProps/ctrlProp3.xml><?xml version="1.0" encoding="utf-8"?>
<formControlPr xmlns="http://schemas.microsoft.com/office/spreadsheetml/2009/9/main" objectType="CheckBox" fmlaLink="$E$12" noThreeD="1"/>
</file>

<file path=xl/ctrlProps/ctrlProp4.xml><?xml version="1.0" encoding="utf-8"?>
<formControlPr xmlns="http://schemas.microsoft.com/office/spreadsheetml/2009/9/main" objectType="CheckBox" fmlaLink="$G$12" noThreeD="1"/>
</file>

<file path=xl/ctrlProps/ctrlProp5.xml><?xml version="1.0" encoding="utf-8"?>
<formControlPr xmlns="http://schemas.microsoft.com/office/spreadsheetml/2009/9/main" objectType="CheckBox" fmlaLink="$C$13" noThreeD="1"/>
</file>

<file path=xl/ctrlProps/ctrlProp6.xml><?xml version="1.0" encoding="utf-8"?>
<formControlPr xmlns="http://schemas.microsoft.com/office/spreadsheetml/2009/9/main" objectType="CheckBox" fmlaLink="$E$13" noThreeD="1"/>
</file>

<file path=xl/ctrlProps/ctrlProp7.xml><?xml version="1.0" encoding="utf-8"?>
<formControlPr xmlns="http://schemas.microsoft.com/office/spreadsheetml/2009/9/main" objectType="CheckBox" fmlaLink="$G$13" noThreeD="1"/>
</file>

<file path=xl/ctrlProps/ctrlProp8.xml><?xml version="1.0" encoding="utf-8"?>
<formControlPr xmlns="http://schemas.microsoft.com/office/spreadsheetml/2009/9/main" objectType="CheckBox" fmlaLink="$C$14" noThreeD="1"/>
</file>

<file path=xl/ctrlProps/ctrlProp9.xml><?xml version="1.0" encoding="utf-8"?>
<formControlPr xmlns="http://schemas.microsoft.com/office/spreadsheetml/2009/9/main" objectType="CheckBox" fmlaLink="$E$14" noThreeD="1"/>
</file>

<file path=xl/drawings/drawing1.xml><?xml version="1.0" encoding="utf-8"?>
<xdr:wsDr xmlns:xdr="http://schemas.openxmlformats.org/drawingml/2006/spreadsheetDrawing" xmlns:a="http://schemas.openxmlformats.org/drawingml/2006/main">
  <xdr:twoCellAnchor>
    <xdr:from>
      <xdr:col>1</xdr:col>
      <xdr:colOff>603249</xdr:colOff>
      <xdr:row>27</xdr:row>
      <xdr:rowOff>234997</xdr:rowOff>
    </xdr:from>
    <xdr:to>
      <xdr:col>3</xdr:col>
      <xdr:colOff>304799</xdr:colOff>
      <xdr:row>29</xdr:row>
      <xdr:rowOff>12</xdr:rowOff>
    </xdr:to>
    <xdr:grpSp>
      <xdr:nvGrpSpPr>
        <xdr:cNvPr id="12" name="组合 11">
          <a:extLst>
            <a:ext uri="{FF2B5EF4-FFF2-40B4-BE49-F238E27FC236}">
              <a16:creationId xmlns:a16="http://schemas.microsoft.com/office/drawing/2014/main" id="{00000000-0008-0000-0200-00000C000000}"/>
            </a:ext>
          </a:extLst>
        </xdr:cNvPr>
        <xdr:cNvGrpSpPr/>
      </xdr:nvGrpSpPr>
      <xdr:grpSpPr>
        <a:xfrm>
          <a:off x="895349" y="8807497"/>
          <a:ext cx="1333500" cy="330165"/>
          <a:chOff x="10354945" y="7851447"/>
          <a:chExt cx="1428801" cy="124680"/>
        </a:xfrm>
      </xdr:grpSpPr>
      <xdr:cxnSp macro="">
        <xdr:nvCxnSpPr>
          <xdr:cNvPr id="14" name="直接连接符 13">
            <a:extLst>
              <a:ext uri="{FF2B5EF4-FFF2-40B4-BE49-F238E27FC236}">
                <a16:creationId xmlns:a16="http://schemas.microsoft.com/office/drawing/2014/main" id="{00000000-0008-0000-0200-00000E000000}"/>
              </a:ext>
            </a:extLst>
          </xdr:cNvPr>
          <xdr:cNvCxnSpPr/>
        </xdr:nvCxnSpPr>
        <xdr:spPr>
          <a:xfrm>
            <a:off x="10422175" y="7856575"/>
            <a:ext cx="1038073" cy="1195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文本框 14">
            <a:extLst>
              <a:ext uri="{FF2B5EF4-FFF2-40B4-BE49-F238E27FC236}">
                <a16:creationId xmlns:a16="http://schemas.microsoft.com/office/drawing/2014/main" id="{00000000-0008-0000-0200-00000F000000}"/>
              </a:ext>
            </a:extLst>
          </xdr:cNvPr>
          <xdr:cNvSpPr txBox="1"/>
        </xdr:nvSpPr>
        <xdr:spPr>
          <a:xfrm>
            <a:off x="10996346" y="7851447"/>
            <a:ext cx="787400" cy="84527"/>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a:t>年份</a:t>
            </a:r>
            <a:endParaRPr lang="zh-CN" altLang="en-US" sz="1100"/>
          </a:p>
        </xdr:txBody>
      </xdr:sp>
      <xdr:sp macro="" textlink="">
        <xdr:nvSpPr>
          <xdr:cNvPr id="16" name="文本框 15">
            <a:extLst>
              <a:ext uri="{FF2B5EF4-FFF2-40B4-BE49-F238E27FC236}">
                <a16:creationId xmlns:a16="http://schemas.microsoft.com/office/drawing/2014/main" id="{00000000-0008-0000-0200-000010000000}"/>
              </a:ext>
            </a:extLst>
          </xdr:cNvPr>
          <xdr:cNvSpPr txBox="1"/>
        </xdr:nvSpPr>
        <xdr:spPr>
          <a:xfrm>
            <a:off x="10354945" y="7891909"/>
            <a:ext cx="775521" cy="7703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a:t>客户</a:t>
            </a:r>
            <a:endParaRPr lang="zh-CN"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994192</xdr:colOff>
      <xdr:row>70</xdr:row>
      <xdr:rowOff>173182</xdr:rowOff>
    </xdr:from>
    <xdr:to>
      <xdr:col>4</xdr:col>
      <xdr:colOff>21772</xdr:colOff>
      <xdr:row>70</xdr:row>
      <xdr:rowOff>173182</xdr:rowOff>
    </xdr:to>
    <xdr:cxnSp macro="">
      <xdr:nvCxnSpPr>
        <xdr:cNvPr id="3" name="直接连接符 2">
          <a:extLst>
            <a:ext uri="{FF2B5EF4-FFF2-40B4-BE49-F238E27FC236}">
              <a16:creationId xmlns:a16="http://schemas.microsoft.com/office/drawing/2014/main" id="{00000000-0008-0000-0300-000003000000}"/>
            </a:ext>
          </a:extLst>
        </xdr:cNvPr>
        <xdr:cNvCxnSpPr/>
      </xdr:nvCxnSpPr>
      <xdr:spPr>
        <a:xfrm>
          <a:off x="3159125" y="22410420"/>
          <a:ext cx="819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997820</xdr:colOff>
      <xdr:row>71</xdr:row>
      <xdr:rowOff>176811</xdr:rowOff>
    </xdr:from>
    <xdr:to>
      <xdr:col>4</xdr:col>
      <xdr:colOff>25400</xdr:colOff>
      <xdr:row>71</xdr:row>
      <xdr:rowOff>176811</xdr:rowOff>
    </xdr:to>
    <xdr:cxnSp macro="">
      <xdr:nvCxnSpPr>
        <xdr:cNvPr id="5" name="直接连接符 4">
          <a:extLst>
            <a:ext uri="{FF2B5EF4-FFF2-40B4-BE49-F238E27FC236}">
              <a16:creationId xmlns:a16="http://schemas.microsoft.com/office/drawing/2014/main" id="{00000000-0008-0000-0300-000005000000}"/>
            </a:ext>
          </a:extLst>
        </xdr:cNvPr>
        <xdr:cNvCxnSpPr/>
      </xdr:nvCxnSpPr>
      <xdr:spPr>
        <a:xfrm>
          <a:off x="3162935" y="22731730"/>
          <a:ext cx="819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997820</xdr:colOff>
      <xdr:row>72</xdr:row>
      <xdr:rowOff>169554</xdr:rowOff>
    </xdr:from>
    <xdr:to>
      <xdr:col>4</xdr:col>
      <xdr:colOff>25400</xdr:colOff>
      <xdr:row>72</xdr:row>
      <xdr:rowOff>169554</xdr:rowOff>
    </xdr:to>
    <xdr:cxnSp macro="">
      <xdr:nvCxnSpPr>
        <xdr:cNvPr id="7" name="直接连接符 6">
          <a:extLst>
            <a:ext uri="{FF2B5EF4-FFF2-40B4-BE49-F238E27FC236}">
              <a16:creationId xmlns:a16="http://schemas.microsoft.com/office/drawing/2014/main" id="{00000000-0008-0000-0300-000007000000}"/>
            </a:ext>
          </a:extLst>
        </xdr:cNvPr>
        <xdr:cNvCxnSpPr/>
      </xdr:nvCxnSpPr>
      <xdr:spPr>
        <a:xfrm>
          <a:off x="3162935" y="23042245"/>
          <a:ext cx="819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590551</xdr:colOff>
      <xdr:row>9</xdr:row>
      <xdr:rowOff>234994</xdr:rowOff>
    </xdr:from>
    <xdr:to>
      <xdr:col>3</xdr:col>
      <xdr:colOff>304801</xdr:colOff>
      <xdr:row>11</xdr:row>
      <xdr:rowOff>50800</xdr:rowOff>
    </xdr:to>
    <xdr:grpSp>
      <xdr:nvGrpSpPr>
        <xdr:cNvPr id="2" name="组合 1">
          <a:extLst>
            <a:ext uri="{FF2B5EF4-FFF2-40B4-BE49-F238E27FC236}">
              <a16:creationId xmlns:a16="http://schemas.microsoft.com/office/drawing/2014/main" id="{00000000-0008-0000-0400-000002000000}"/>
            </a:ext>
          </a:extLst>
        </xdr:cNvPr>
        <xdr:cNvGrpSpPr/>
      </xdr:nvGrpSpPr>
      <xdr:grpSpPr>
        <a:xfrm>
          <a:off x="920751" y="3092494"/>
          <a:ext cx="1346200" cy="450806"/>
          <a:chOff x="10341466" y="7851447"/>
          <a:chExt cx="1442280" cy="141425"/>
        </a:xfrm>
      </xdr:grpSpPr>
      <xdr:cxnSp macro="">
        <xdr:nvCxnSpPr>
          <xdr:cNvPr id="3" name="直接连接符 2">
            <a:extLst>
              <a:ext uri="{FF2B5EF4-FFF2-40B4-BE49-F238E27FC236}">
                <a16:creationId xmlns:a16="http://schemas.microsoft.com/office/drawing/2014/main" id="{00000000-0008-0000-0400-000003000000}"/>
              </a:ext>
            </a:extLst>
          </xdr:cNvPr>
          <xdr:cNvCxnSpPr/>
        </xdr:nvCxnSpPr>
        <xdr:spPr>
          <a:xfrm>
            <a:off x="10422175" y="7856575"/>
            <a:ext cx="1038073" cy="1195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 name="文本框 3">
            <a:extLst>
              <a:ext uri="{FF2B5EF4-FFF2-40B4-BE49-F238E27FC236}">
                <a16:creationId xmlns:a16="http://schemas.microsoft.com/office/drawing/2014/main" id="{00000000-0008-0000-0400-000004000000}"/>
              </a:ext>
            </a:extLst>
          </xdr:cNvPr>
          <xdr:cNvSpPr txBox="1"/>
        </xdr:nvSpPr>
        <xdr:spPr>
          <a:xfrm>
            <a:off x="10996346" y="7851447"/>
            <a:ext cx="787400" cy="84527"/>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a:t>年份</a:t>
            </a:r>
            <a:endParaRPr lang="zh-CN" altLang="en-US" sz="1100"/>
          </a:p>
        </xdr:txBody>
      </xdr:sp>
      <xdr:sp macro="" textlink="">
        <xdr:nvSpPr>
          <xdr:cNvPr id="5" name="文本框 4">
            <a:extLst>
              <a:ext uri="{FF2B5EF4-FFF2-40B4-BE49-F238E27FC236}">
                <a16:creationId xmlns:a16="http://schemas.microsoft.com/office/drawing/2014/main" id="{00000000-0008-0000-0400-000005000000}"/>
              </a:ext>
            </a:extLst>
          </xdr:cNvPr>
          <xdr:cNvSpPr txBox="1"/>
        </xdr:nvSpPr>
        <xdr:spPr>
          <a:xfrm>
            <a:off x="10341466" y="7903862"/>
            <a:ext cx="983987" cy="8901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b="0" i="0">
                <a:solidFill>
                  <a:schemeClr val="dk1"/>
                </a:solidFill>
                <a:effectLst/>
                <a:latin typeface="+mn-lt"/>
                <a:ea typeface="+mn-ea"/>
                <a:cs typeface="+mn-cs"/>
              </a:rPr>
              <a:t>研发费用</a:t>
            </a:r>
            <a:endParaRPr lang="zh-CN"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590551</xdr:colOff>
      <xdr:row>16</xdr:row>
      <xdr:rowOff>234994</xdr:rowOff>
    </xdr:from>
    <xdr:to>
      <xdr:col>3</xdr:col>
      <xdr:colOff>304801</xdr:colOff>
      <xdr:row>18</xdr:row>
      <xdr:rowOff>50800</xdr:rowOff>
    </xdr:to>
    <xdr:grpSp>
      <xdr:nvGrpSpPr>
        <xdr:cNvPr id="2" name="组合 1">
          <a:extLst>
            <a:ext uri="{FF2B5EF4-FFF2-40B4-BE49-F238E27FC236}">
              <a16:creationId xmlns:a16="http://schemas.microsoft.com/office/drawing/2014/main" id="{00000000-0008-0000-0600-000002000000}"/>
            </a:ext>
          </a:extLst>
        </xdr:cNvPr>
        <xdr:cNvGrpSpPr/>
      </xdr:nvGrpSpPr>
      <xdr:grpSpPr>
        <a:xfrm>
          <a:off x="781051" y="5314994"/>
          <a:ext cx="1346200" cy="450806"/>
          <a:chOff x="10341466" y="7851447"/>
          <a:chExt cx="1442280" cy="141425"/>
        </a:xfrm>
      </xdr:grpSpPr>
      <xdr:cxnSp macro="">
        <xdr:nvCxnSpPr>
          <xdr:cNvPr id="3" name="直接连接符 2">
            <a:extLst>
              <a:ext uri="{FF2B5EF4-FFF2-40B4-BE49-F238E27FC236}">
                <a16:creationId xmlns:a16="http://schemas.microsoft.com/office/drawing/2014/main" id="{00000000-0008-0000-0600-000003000000}"/>
              </a:ext>
            </a:extLst>
          </xdr:cNvPr>
          <xdr:cNvCxnSpPr/>
        </xdr:nvCxnSpPr>
        <xdr:spPr>
          <a:xfrm>
            <a:off x="10422175" y="7856575"/>
            <a:ext cx="1038073" cy="1195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 name="文本框 3">
            <a:extLst>
              <a:ext uri="{FF2B5EF4-FFF2-40B4-BE49-F238E27FC236}">
                <a16:creationId xmlns:a16="http://schemas.microsoft.com/office/drawing/2014/main" id="{00000000-0008-0000-0600-000004000000}"/>
              </a:ext>
            </a:extLst>
          </xdr:cNvPr>
          <xdr:cNvSpPr txBox="1"/>
        </xdr:nvSpPr>
        <xdr:spPr>
          <a:xfrm>
            <a:off x="10996346" y="7851447"/>
            <a:ext cx="787400" cy="84527"/>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a:t>年份</a:t>
            </a:r>
            <a:endParaRPr lang="zh-CN" altLang="en-US" sz="1100"/>
          </a:p>
        </xdr:txBody>
      </xdr:sp>
      <xdr:sp macro="" textlink="">
        <xdr:nvSpPr>
          <xdr:cNvPr id="5" name="文本框 4">
            <a:extLst>
              <a:ext uri="{FF2B5EF4-FFF2-40B4-BE49-F238E27FC236}">
                <a16:creationId xmlns:a16="http://schemas.microsoft.com/office/drawing/2014/main" id="{00000000-0008-0000-0600-000005000000}"/>
              </a:ext>
            </a:extLst>
          </xdr:cNvPr>
          <xdr:cNvSpPr txBox="1"/>
        </xdr:nvSpPr>
        <xdr:spPr>
          <a:xfrm>
            <a:off x="10341466" y="7903862"/>
            <a:ext cx="983987" cy="8901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b="0" i="0">
                <a:solidFill>
                  <a:schemeClr val="dk1"/>
                </a:solidFill>
                <a:effectLst/>
                <a:latin typeface="+mn-lt"/>
                <a:ea typeface="+mn-ea"/>
                <a:cs typeface="+mn-cs"/>
              </a:rPr>
              <a:t>政府补贴</a:t>
            </a:r>
            <a:endParaRPr lang="zh-CN" altLang="en-US" sz="1100"/>
          </a:p>
        </xdr:txBody>
      </xdr:sp>
    </xdr:grpSp>
    <xdr:clientData/>
  </xdr:twoCellAnchor>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6161" name="Group Box 17" hidden="1">
              <a:extLst>
                <a:ext uri="{63B3BB69-23CF-44E3-9099-C40C66FF867C}">
                  <a14:compatExt spid="_x0000_s6161"/>
                </a:ext>
                <a:ext uri="{FF2B5EF4-FFF2-40B4-BE49-F238E27FC236}">
                  <a16:creationId xmlns:a16="http://schemas.microsoft.com/office/drawing/2014/main" id="{00000000-0008-0000-0600-000011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317500</xdr:rowOff>
        </xdr:from>
        <xdr:to>
          <xdr:col>3</xdr:col>
          <xdr:colOff>31750</xdr:colOff>
          <xdr:row>11</xdr:row>
          <xdr:rowOff>298450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600-00001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A、养老保险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12700</xdr:rowOff>
        </xdr:from>
        <xdr:to>
          <xdr:col>5</xdr:col>
          <xdr:colOff>527050</xdr:colOff>
          <xdr:row>11</xdr:row>
          <xdr:rowOff>279400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6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B、医疗保险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11</xdr:row>
          <xdr:rowOff>31750</xdr:rowOff>
        </xdr:from>
        <xdr:to>
          <xdr:col>6</xdr:col>
          <xdr:colOff>984250</xdr:colOff>
          <xdr:row>11</xdr:row>
          <xdr:rowOff>285750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6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C、失业保险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19050</xdr:rowOff>
        </xdr:from>
        <xdr:to>
          <xdr:col>2</xdr:col>
          <xdr:colOff>952500</xdr:colOff>
          <xdr:row>12</xdr:row>
          <xdr:rowOff>279400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6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D、工伤保险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19050</xdr:rowOff>
        </xdr:from>
        <xdr:to>
          <xdr:col>5</xdr:col>
          <xdr:colOff>488950</xdr:colOff>
          <xdr:row>12</xdr:row>
          <xdr:rowOff>279400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600-00001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E、生育保险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12</xdr:row>
          <xdr:rowOff>50800</xdr:rowOff>
        </xdr:from>
        <xdr:to>
          <xdr:col>6</xdr:col>
          <xdr:colOff>1003300</xdr:colOff>
          <xdr:row>12</xdr:row>
          <xdr:rowOff>298450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600-00001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F、补充医疗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31750</xdr:rowOff>
        </xdr:from>
        <xdr:to>
          <xdr:col>2</xdr:col>
          <xdr:colOff>908050</xdr:colOff>
          <xdr:row>13</xdr:row>
          <xdr:rowOff>279400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600-00001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G、住房公积金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31750</xdr:rowOff>
        </xdr:from>
        <xdr:to>
          <xdr:col>5</xdr:col>
          <xdr:colOff>552450</xdr:colOff>
          <xdr:row>13</xdr:row>
          <xdr:rowOff>279400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600-00002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H、企业年金</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ggggg\AppData\Local\Temp\360zip$Temp\360$0\Worksheet%20in%205241-2%202003%20Long%20Term%20Investment%20Breakdow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24037;&#20316;&#37325;&#35201;&#25991;&#20214;\&#32929;&#20132;&#25152;&#27169;&#26495;&#34920;2020-12-30\&#26364;&#27530;AI&#20215;&#20540;&#35786;&#26029;&#21021;&#21019;&#263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pmad2"/>
      <sheetName val="UFPrn20020708110604"/>
      <sheetName val="XL4Poppy"/>
      <sheetName val="管比表（2）"/>
      <sheetName val="科余"/>
      <sheetName val="制比表（2）"/>
      <sheetName val="损表"/>
      <sheetName val="固折（2）"/>
      <sheetName val="预提表"/>
      <sheetName val="资负表"/>
      <sheetName val="毛利表"/>
      <sheetName val="应税表"/>
      <sheetName val="管比表"/>
      <sheetName val="预算底稿"/>
      <sheetName val="管理费用预算"/>
      <sheetName val="固定生产成本预算"/>
      <sheetName val="本期发生"/>
      <sheetName val="11度华丹"/>
      <sheetName val="13度高浓"/>
      <sheetName val="13度分配表"/>
      <sheetName val="13.65度雪花"/>
      <sheetName val="13.6雪花分配表"/>
      <sheetName val="13.65度沈阳"/>
      <sheetName val="13.65沈阳分配表"/>
      <sheetName val="11度干啤"/>
      <sheetName val="酵造过滤分配"/>
      <sheetName val="新水分配表"/>
      <sheetName val="酿造煤水电"/>
      <sheetName val="酿造麦芽"/>
      <sheetName val="汇总表"/>
      <sheetName val="煤水电备份 "/>
      <sheetName val="10.5度成本表"/>
      <sheetName val="11度雪成本表"/>
      <sheetName val="11度亚特成本表"/>
      <sheetName val="雪花干成本表"/>
      <sheetName val="华丹成本表"/>
      <sheetName val="11度沈阳鲜成本表"/>
      <sheetName val="制品辅料"/>
      <sheetName val="制品煤水电"/>
      <sheetName val="制品瓶盖商标"/>
      <sheetName val="雪花分配表"/>
      <sheetName val="雪花干分配表"/>
      <sheetName val="沈阳鲜分配表"/>
      <sheetName val="华丹分配"/>
      <sheetName val="桶酒15L"/>
      <sheetName val="桶酒20L"/>
      <sheetName val="桶酒30L"/>
      <sheetName val="桶酒10L"/>
      <sheetName val="桶酒5L"/>
      <sheetName val="桶酒20L (雪) "/>
      <sheetName val="桶酒30L (雪)  "/>
      <sheetName val="桶酒15L(华）"/>
      <sheetName val="桶酒20L（华）"/>
      <sheetName val="桶酒30L（华）"/>
      <sheetName val="桶酒20L(雪花干）"/>
      <sheetName val="POWER ASSUMPTIONS"/>
      <sheetName val="说明"/>
      <sheetName val="销量"/>
      <sheetName val="共享"/>
      <sheetName val="促销活动"/>
      <sheetName val="活动"/>
      <sheetName val="总表"/>
      <sheetName val="¹Ü±È±í£¨2£©"/>
      <sheetName val="¿ÆÓà"/>
      <sheetName val="ÖÆ±È±í£¨2£©"/>
      <sheetName val="Ëð±í"/>
      <sheetName val="¹ÌÕÛ£¨2£©"/>
      <sheetName val="Ô¤Ìá±í"/>
      <sheetName val="×Ê¸º±í"/>
      <sheetName val="Ã«Àû±í"/>
      <sheetName val="Ó¦Ë°±í"/>
      <sheetName val="¹Ü±È±í"/>
      <sheetName val="Ô¤Ëãµ×¸å"/>
      <sheetName val="¹ÜÀí·ÑÓÃÔ¤Ëã"/>
      <sheetName val="¹Ì¶¨Éú²ú³É±¾Ô¤Ëã"/>
      <sheetName val="±¾ÆÚ·¢Éú"/>
      <sheetName val="11¶È»ªµ¤"/>
      <sheetName val="13¶È¸ßÅ¨"/>
      <sheetName val="13¶È·ÖÅä±í"/>
      <sheetName val="13.65¶ÈÑ©»¨"/>
      <sheetName val="13.6Ñ©»¨·ÖÅä±í"/>
      <sheetName val="13.65¶ÈÉòÑô"/>
      <sheetName val="13.65ÉòÑô·ÖÅä±í"/>
      <sheetName val="11¶È¸ÉÆ¡"/>
      <sheetName val="½ÍÔì¹ýÂË·ÖÅä"/>
      <sheetName val="ÐÂË®·ÖÅä±í"/>
      <sheetName val="ÄðÔìÃºË®µç"/>
      <sheetName val="ÄðÔìÂóÑ¿"/>
      <sheetName val="»ã×Ü±í"/>
      <sheetName val="ÃºË®µç±¸·Ý "/>
      <sheetName val="10.5¶È³É±¾±í"/>
      <sheetName val="11¶ÈÑ©³É±¾±í"/>
      <sheetName val="11¶ÈÑÇÌØ³É±¾±í"/>
      <sheetName val="Ñ©»¨¸É³É±¾±í"/>
      <sheetName val="»ªµ¤³É±¾±í"/>
      <sheetName val="11¶ÈÉòÑôÏÊ³É±¾±í"/>
      <sheetName val="ÖÆÆ·¸¨ÁÏ"/>
      <sheetName val="ÖÆÆ·ÃºË®µç"/>
      <sheetName val="ÖÆÆ·Æ¿¸ÇÉÌ±ê"/>
      <sheetName val="Ñ©»¨·ÖÅä±í"/>
      <sheetName val="Ñ©»¨¸É·ÖÅä±í"/>
      <sheetName val="ÉòÑôÏÊ·ÖÅä±í"/>
      <sheetName val="»ªµ¤·ÖÅä"/>
      <sheetName val="Í°¾Æ15L"/>
      <sheetName val="Í°¾Æ20L"/>
      <sheetName val="Í°¾Æ30L"/>
      <sheetName val="Í°¾Æ10L"/>
      <sheetName val="Í°¾Æ5L"/>
      <sheetName val="Í°¾Æ20L (Ñ©) "/>
      <sheetName val="Í°¾Æ30L (Ñ©)  "/>
      <sheetName val="Í°¾Æ15L(»ª£©"/>
      <sheetName val="Í°¾Æ20L£¨»ª£©"/>
      <sheetName val="Í°¾Æ30L£¨»ª£©"/>
      <sheetName val="Í°¾Æ20L(Ñ©»¨¸É£©"/>
      <sheetName val="ËµÃ÷"/>
      <sheetName val="ÏúÁ¿"/>
      <sheetName val="¹²Ïí"/>
      <sheetName val="´ÙÏú»î¶¯"/>
      <sheetName val="»î¶¯"/>
      <sheetName val="×Ü±í"/>
      <sheetName val="B"/>
      <sheetName val="趋势图"/>
      <sheetName val="折旧测试"/>
      <sheetName val="应收账款及预收账款明细表"/>
      <sheetName val="81180截止测试"/>
      <sheetName val="营业收入"/>
      <sheetName val="81130主营月份"/>
      <sheetName val="存货明细表 "/>
      <sheetName val="54131"/>
      <sheetName val="存货成本重算"/>
      <sheetName val="投资性房地产"/>
      <sheetName val="占地面积统计表"/>
      <sheetName val="M-5A"/>
      <sheetName val="应付－武汉运盛钢铁贸易有限公司"/>
      <sheetName val="襄樊鼎益机电有限公司"/>
      <sheetName val="企业表一"/>
      <sheetName val="M-5C"/>
      <sheetName val="Sheet1"/>
      <sheetName val="应收账款明细表"/>
      <sheetName val="平均年限法(基于入账原值和入账预计使用期间)"/>
      <sheetName val="资产分类信息"/>
      <sheetName val="13_65度雪花"/>
      <sheetName val="13_6雪花分配表"/>
      <sheetName val="13_65度沈阳"/>
      <sheetName val="13_65沈阳分配表"/>
      <sheetName val="煤水电备份_"/>
      <sheetName val="10_5度成本表"/>
      <sheetName val="桶酒20L_(雪)_"/>
      <sheetName val="桶酒30L_(雪)__"/>
      <sheetName val="POWER_ASSUMPTIONS"/>
      <sheetName val="13_65¶ÈÑ©»¨"/>
      <sheetName val="13_6Ñ©»¨·ÖÅä±í"/>
      <sheetName val="13_65¶ÈÉòÑô"/>
      <sheetName val="13_65ÉòÑô·ÖÅä±í"/>
      <sheetName val="ÃºË®µç±¸·Ý_"/>
      <sheetName val="10_5¶È³É±¾±í"/>
      <sheetName val="Í°¾Æ20L_(Ñ©)_"/>
      <sheetName val="Í°¾Æ30L_(Ñ©)__"/>
      <sheetName val="存货明细表_"/>
      <sheetName val="会计科目"/>
      <sheetName val="#REF!"/>
      <sheetName val=""/>
      <sheetName val="Main"/>
      <sheetName val="Financ__Overview"/>
      <sheetName val="Toolbox"/>
      <sheetName val="盈余公积 （合并)"/>
      <sheetName val="固定资产明细表"/>
      <sheetName val="固及累及减值"/>
      <sheetName val="56261盘点"/>
      <sheetName val="货币资金"/>
      <sheetName val="包增减变动"/>
      <sheetName val="其他应收明细表"/>
      <sheetName val="在建工程审计说明"/>
      <sheetName val="124301 查询"/>
      <sheetName val="经贸库存商品"/>
      <sheetName val="总分类账"/>
      <sheetName val="inf"/>
      <sheetName val="封面"/>
      <sheetName val="长期股权投资"/>
      <sheetName val="CF"/>
      <sheetName val="户名"/>
      <sheetName val="表4-12"/>
      <sheetName val="Third party"/>
      <sheetName val="核算项目余额表"/>
      <sheetName val="82130其他"/>
      <sheetName val="G.1R-Shou COP Gf"/>
      <sheetName val="管比表（2缉"/>
      <sheetName val="祑余"/>
      <sheetName val="预捐表"/>
      <sheetName val="13.6ᛪ花分配ࡨ"/>
      <sheetName val="13.65沈ᘳ分配表"/>
      <sheetName val="攰水分配表"/>
      <sheetName val="酿造鸦銵"/>
      <sheetName val="汇总ࡨ"/>
      <sheetName val="10.5带成本表"/>
      <sheetName val="11度陪成本表"/>
      <sheetName val="桶ᅒ20L"/>
      <sheetName val="桶酒15L(华缉"/>
      <sheetName val="桶酒30L缈华）"/>
      <sheetName val="桶酒20L(陪舱干）"/>
      <sheetName val="销酏"/>
      <sheetName val="¹Ü±@±í£¨2£©"/>
      <sheetName val="ÖÆ±È±í£¨2£)"/>
      <sheetName val="Kð1í"/>
      <sheetName val="¹ÌÕ_£¨2£©"/>
      <sheetName val="Ô$Ìá±m"/>
      <sheetName val="WÊ¸º1m"/>
      <sheetName val="Ã«À{±í"/>
      <sheetName val="Ó¦K°1í"/>
      <sheetName val="________"/>
      <sheetName val="_701"/>
      <sheetName val="_702"/>
      <sheetName val="_703"/>
      <sheetName val="_704"/>
      <sheetName val="_705"/>
      <sheetName val="_712"/>
      <sheetName val="新产品贡献率"/>
      <sheetName val="KKKKKKKK"/>
      <sheetName val="4.3.1物料损耗率"/>
      <sheetName val="设定"/>
      <sheetName val="福华整理6月负债表"/>
      <sheetName val="YS02-02"/>
      <sheetName val="灰铁明细账"/>
      <sheetName val="国产化斜楔明细账"/>
      <sheetName val="600104(部门）"/>
      <sheetName val="改账前余额表"/>
      <sheetName val="帐务资料"/>
      <sheetName val="长期股权投资Cx"/>
      <sheetName val="长期股权投资Dy"/>
      <sheetName val="实收资本Cx"/>
      <sheetName val="资产减值损失Cx"/>
      <sheetName val="库存商品Cx"/>
      <sheetName val="_x005f_x0000__x005f_x0000__x005f_x0000__x005f_x0000__x0"/>
      <sheetName val="_04009"/>
      <sheetName val="_0401"/>
      <sheetName val="UFPrn20040930171821"/>
      <sheetName val="4-货币资金-现金"/>
      <sheetName val="订单"/>
      <sheetName val="#REF"/>
      <sheetName val="选项表"/>
      <sheetName val="其他货币资金.dbf"/>
      <sheetName val="银行存款.dbf"/>
      <sheetName val="¹ÌÕ[£¨2£©"/>
      <sheetName val="????????"/>
      <sheetName val="_x005f_x005f_x005f_x0000__x005f_x005f_x005f_x0000__x005"/>
      <sheetName val="物业类型"/>
      <sheetName val="SMCTSSP2"/>
      <sheetName val="_x005f_x005f_x005f_x005f_x005f_x005f_x005f_x0000__x005f"/>
      <sheetName val="表格索引"/>
      <sheetName val="应收电费情况一览表"/>
      <sheetName val="_x005f_x005f_x005f_x005f_x005f_x005f_x005f_x005f_x005f_x005f_"/>
      <sheetName val="C4_"/>
      <sheetName val="资产表横向"/>
      <sheetName val="目录"/>
      <sheetName val="期初调整"/>
      <sheetName val="Market share"/>
      <sheetName val="fs(for Consol)"/>
      <sheetName val="10-2.固定资产处置表"/>
      <sheetName val="分产品销售收入、成本分析表"/>
      <sheetName val="其他凭证抽查"/>
      <sheetName val="K3代码"/>
      <sheetName val="公司管理费用"/>
      <sheetName val="资产负债表及损益表"/>
      <sheetName val="重要内部交易"/>
      <sheetName val="财务费用"/>
      <sheetName val="管理费用"/>
      <sheetName val="营业费用"/>
      <sheetName val="制造费用"/>
      <sheetName val="Open"/>
      <sheetName val="56271-2"/>
      <sheetName val="所得税凭证抽查"/>
      <sheetName val="应交税费审定表"/>
      <sheetName val="Sheet9"/>
      <sheetName val="预付清单"/>
      <sheetName val="在建工程设备"/>
      <sheetName val="调整分录汇总"/>
      <sheetName val="关联方及集团内清单"/>
      <sheetName val="主营成本"/>
      <sheetName val="Summary"/>
      <sheetName val="summary "/>
      <sheetName val="凭证号"/>
      <sheetName val="64151支付情况"/>
      <sheetName val="资产负债表"/>
      <sheetName val="表头"/>
      <sheetName val="清单12.31"/>
      <sheetName val="Quantity"/>
      <sheetName val="营业成本"/>
      <sheetName val="销售费用"/>
      <sheetName val="所得税费用"/>
      <sheetName val="母子利润汇总"/>
      <sheetName val="2006"/>
      <sheetName val="折旧测试2007"/>
      <sheetName val="审定IN"/>
      <sheetName val="UFPrn20030305081341"/>
      <sheetName val="64130"/>
      <sheetName val="在役资产"/>
      <sheetName val="已减少资产"/>
      <sheetName val="役龄资产统计表"/>
      <sheetName val="房屋及建筑物"/>
      <sheetName val="其他应收款程序表"/>
      <sheetName val="memo"/>
      <sheetName val="应付职工薪酬审定表"/>
      <sheetName val="审计说明64190"/>
      <sheetName val="64170计提及分配"/>
      <sheetName val="64151支付情况-应付工资"/>
      <sheetName val="Sheet1 (11)"/>
      <sheetName val="detail"/>
      <sheetName val="dxnsjtempsheet"/>
      <sheetName val="短期投资股票投资.dbf"/>
      <sheetName val="短期投资国债投资.dbf"/>
      <sheetName val="股票投资收益.dbf"/>
      <sheetName val="其他货币海通.dbf"/>
      <sheetName val="其他货币零领路.dbf"/>
      <sheetName val="投资收益债券.dbf"/>
      <sheetName val="首页"/>
      <sheetName val="成品计价测试"/>
      <sheetName val="基本信息"/>
      <sheetName val="3、工程在施情况明细表 "/>
      <sheetName val="营业收入程序表"/>
      <sheetName val="资产负债表调整过程表"/>
      <sheetName val="存货"/>
      <sheetName val="递延所得税资产"/>
      <sheetName val="递延所得税说明08"/>
      <sheetName val="OR Breakdown"/>
      <sheetName val="应交税费程序表"/>
      <sheetName val="应交税费明细表"/>
      <sheetName val="for disclosure"/>
      <sheetName val="三家其他应付公司"/>
      <sheetName val="资过表20011-本部"/>
      <sheetName val="利过表2011-本部"/>
      <sheetName val="审计调整"/>
      <sheetName val="利过表2010.10"/>
      <sheetName val="科目余额表"/>
      <sheetName val="预收款项程序表"/>
      <sheetName val="应付账款程序表"/>
      <sheetName val="审定表"/>
      <sheetName val="预付账款04"/>
      <sheetName val="固定资产04"/>
      <sheetName val="累计折旧04"/>
      <sheetName val="固定资产清理04"/>
      <sheetName val="在建工程-杏花镇"/>
      <sheetName val="在建工程-新厂区"/>
      <sheetName val="应付票据04"/>
      <sheetName val="巢湖新奥2"/>
      <sheetName val="_003固定资产"/>
      <sheetName val="_004固定资产"/>
      <sheetName val="_005固定资产"/>
      <sheetName val="其他应付款科目表"/>
      <sheetName val="_005暂借户"/>
      <sheetName val="_霍邱2003资本公积"/>
      <sheetName val="舒城2004资本公积"/>
      <sheetName val="寿县2005资本公积"/>
      <sheetName val="2005年科目余额表"/>
      <sheetName val="股本-评估调整2004"/>
      <sheetName val="盈余公积-评估调账"/>
      <sheetName val="资本公积-评估调整2004年"/>
      <sheetName val="金寨2003资本公积"/>
      <sheetName val="管理费用程序表"/>
      <sheetName val="固定资产2001年折旧"/>
      <sheetName val="_x0000__x0000__x0000__x0000__x0"/>
      <sheetName val="营业成本11"/>
      <sheetName val="营业成本程序表"/>
      <sheetName val="_x005f_x0000__x005f_x0000__x005"/>
      <sheetName val="_x005f_x005f_x005f_x0000__x005f"/>
      <sheetName val="_x005f_x005f_x005f_x005f_"/>
      <sheetName val="_x005f_x005f_x005f_x005f_x005f_x005f_x005f_x005f_"/>
      <sheetName val="_x0000__x0000__x005"/>
      <sheetName val="_x005f_x0000__x005f"/>
      <sheetName val="_x005f_x005f_"/>
      <sheetName val="计算稿封面"/>
      <sheetName val="门窗表"/>
      <sheetName val="计算稿"/>
      <sheetName val="SW-TEO"/>
      <sheetName val="_x0000__x005f"/>
      <sheetName val="_"/>
      <sheetName val="基础值集"/>
      <sheetName val="4"/>
      <sheetName val="5"/>
      <sheetName val="6"/>
      <sheetName val="7"/>
      <sheetName val="8"/>
      <sheetName val="9"/>
      <sheetName val="10"/>
      <sheetName val="11"/>
      <sheetName val="12"/>
      <sheetName val="材料采购－原材料（购价）"/>
      <sheetName val="收入明细－按客户"/>
      <sheetName val="�ܱȱ�2��"/>
      <sheetName val="�Ʊȱ�2��"/>
      <sheetName val="���ۣ�2��"/>
      <sheetName val="�ʸ���"/>
      <sheetName val="ë��"/>
      <sheetName val="�ܱȱ�"/>
      <sheetName val="�̶����ɱ�Ԥ��"/>
      <sheetName val="���ڷ���"/>
      <sheetName val="13�ȸ�Ũ"/>
      <sheetName val="13�ȷ����"/>
      <sheetName val="13.65��ѩ��"/>
      <sheetName val="13.6ѩ�������"/>
      <sheetName val="13.65����"/>
      <sheetName val="11�ȸ�ơ"/>
      <sheetName val="����úˮ��"/>
      <sheetName val="úˮ�籸�� "/>
      <sheetName val="10.5�ȳɱ���"/>
      <sheetName val="11��ѩ�ɱ���"/>
      <sheetName val="11�����سɱ���"/>
      <sheetName val="ѩ���ɳɱ���"/>
      <sheetName val="�����ɱ���"/>
      <sheetName val="11�������ʳɱ���"/>
      <sheetName val="��Ʒ����"/>
      <sheetName val="��Ʒúˮ��"/>
      <sheetName val="��Ʒƿ���̱�"/>
      <sheetName val="ѩ�������"/>
      <sheetName val="ѩ���ɷ����"/>
      <sheetName val="�����ʷ����"/>
      <sheetName val="Ͱ��15L"/>
      <sheetName val="Ͱ��20L"/>
      <sheetName val="Ͱ��30L"/>
      <sheetName val="Ͱ��10L"/>
      <sheetName val="Ͱ��5L"/>
      <sheetName val="Ͱ��20L (ѩ) "/>
      <sheetName val="Ͱ��30L (ѩ)  "/>
      <sheetName val="Ͱ��15L(����"/>
      <sheetName val="Ͱ��20L(ѩ���ɣ�"/>
      <sheetName val="����"/>
      <sheetName val="13_65��ѩ��"/>
      <sheetName val="13_6ѩ�������"/>
      <sheetName val="13_65����"/>
      <sheetName val="úˮ�籸��_"/>
      <sheetName val="10_5�ȳɱ���"/>
      <sheetName val="Ͱ��20L_(ѩ)_"/>
      <sheetName val="Ͱ��30L_(ѩ)__"/>
      <sheetName val="�ܱ@��2��"/>
      <sheetName val="�Ʊȱ�2�)"/>
      <sheetName val="K�"/>
      <sheetName val="���_��2��"/>
      <sheetName val="�$��m"/>
      <sheetName val="Wʸ�1m"/>
      <sheetName val="ë�{��"/>
      <sheetName val="ӦK�1�"/>
      <sheetName val="���[��2��"/>
      <sheetName val="Sheet3"/>
      <sheetName val="11�Ȼ���"/>
      <sheetName val="Ӧ˰��"/>
      <sheetName val="������˷���"/>
      <sheetName val="��ˮ�����"/>
      <sheetName val="���ܱ�"/>
      <sheetName val="˵��"/>
      <sheetName val="收入"/>
      <sheetName val="삅ོ䚋栠Ѫ"/>
      <sheetName val="삅ོ"/>
      <sheetName val="삅ོ䚋"/>
      <sheetName val="삅ོ䚋栠"/>
      <sheetName val="삅ོ䚋栠Ѫ_x0000_ࡪ㋨ﯾ_xffff_ﱅ잃蔐緀薼糀謋⁎橓"/>
      <sheetName val="삅ོ䚋栠Ѫ_x0000_ࡪ㋨"/>
      <sheetName val="삅ོ䚋栠Ѫ_x0000_ࡪ㋨ﯾ_xffff_ﱅ잃蔐緀薼糀謋"/>
      <sheetName val="삅ོ䚋栠Ѫ_x0000_ࡪ㋨ﯾ_xffff_ﱅ잃"/>
      <sheetName val="삅ོ䚋栠Ѫ_x0000_ࡪ㋨ﯾ_xffff_ﱅ잃蔐緀薼糀"/>
      <sheetName val="삅ོ䚋栠Ѫ_x0000_ࡪ㋨ﯾ_xffff_ﱅ잃蔐緀"/>
      <sheetName val="삅ོ䚋栠Ѫ_x0000_ࡪ㋨ﯾ_xffff_ﱅ잃蔐緀薼"/>
      <sheetName val="삅ོ䚋栠Ѫ_x0000_ࡪ㋨ﯾ_xffff_ﱅ잃蔐"/>
      <sheetName val="삅ོ䚋栠Ѫ_x0000_ࡪ㋨ﯾ_xffff_ﱅ잃蔐緀薼糀謋⁎橓晴￻"/>
      <sheetName val="调整后报表"/>
      <sheetName val="B5"/>
      <sheetName val="现金流量表"/>
      <sheetName val="报表附注"/>
      <sheetName val="非流动资产汇总"/>
      <sheetName val="基础数据配置"/>
      <sheetName val="总人口"/>
      <sheetName val="雪花干成本詨"/>
      <sheetName val="存货差异分析表"/>
      <sheetName val="一般预算收入"/>
      <sheetName val="行政区划"/>
      <sheetName val="C01-1"/>
      <sheetName val="삅ོ䚋栠Ѫ_x0000_ࡪ㋨ﯾ"/>
      <sheetName val="삅ོ䚋栠Ѫ_x0000_ࡪ㋨ﯾ_xffff_ﱅ"/>
      <sheetName val="삅"/>
      <sheetName val="尬尀一吀"/>
      <sheetName val="07年产量预测"/>
      <sheetName val="萧山厂"/>
      <sheetName val="余杭厂"/>
      <sheetName val="嘉兴厂"/>
      <sheetName val="台州厂"/>
      <sheetName val="宁波厂"/>
      <sheetName val="温州厂"/>
      <sheetName val="西湖厂"/>
      <sheetName val="德清厂"/>
      <sheetName val="营销中心"/>
      <sheetName val="产能分析"/>
      <sheetName val="出厂前质量反馈 "/>
      <sheetName val="ADDITION"/>
      <sheetName val="BPR"/>
      <sheetName val="_200209"/>
      <sheetName val="单位库"/>
      <sheetName val="电视监控"/>
      <sheetName val="Financ. Overview"/>
      <sheetName val="经济指标"/>
      <sheetName val="钢筋计算表"/>
      <sheetName val="销售财务日报表②"/>
      <sheetName val="参照表"/>
      <sheetName val="46亩(新)"/>
      <sheetName val="基础数据命名表"/>
      <sheetName val="技术指标"/>
      <sheetName val="税金预测"/>
      <sheetName val="主要规划指标"/>
      <sheetName val="税金缴纳情况"/>
      <sheetName val="土地款预测"/>
      <sheetName val="销售回款预测"/>
      <sheetName val="08.01"/>
      <sheetName val="政府性收费预测"/>
      <sheetName val="参数表"/>
      <sheetName val="1-4栋结算清单汇总表"/>
      <sheetName val="设计指标"/>
      <sheetName val="墙面工程"/>
      <sheetName val="改加胶玻璃、室外栏杆"/>
      <sheetName val="廊桥水乡"/>
      <sheetName val="中央公园城"/>
      <sheetName val="11年计划"/>
      <sheetName val="字段"/>
      <sheetName val="1.投标总价封面"/>
      <sheetName val="折线图2数据"/>
      <sheetName val="合计"/>
      <sheetName val="P1012001"/>
      <sheetName val="变更部分 (3) "/>
      <sheetName val="发出商品"/>
      <sheetName val="6月"/>
      <sheetName val="Register"/>
      <sheetName val="þ"/>
      <sheetName val="D栋计算式明细"/>
      <sheetName val="内围地梁钢筋说明"/>
      <sheetName val="经济指标分析表"/>
      <sheetName val="合并利"/>
      <sheetName val="E1020"/>
      <sheetName val="参数"/>
      <sheetName val="ZH封面"/>
      <sheetName val="ZH-1明细表"/>
      <sheetName val="预收账款明细表"/>
      <sheetName val="利润调整过程表"/>
      <sheetName val="基本调整分录"/>
      <sheetName val="基本内容"/>
      <sheetName val="基本信息输入表"/>
      <sheetName val="盘存还原"/>
      <sheetName val="资产负债表(本部原报)"/>
      <sheetName val="月度毛利率分析表"/>
      <sheetName val="12月-调整"/>
      <sheetName val="其他应付单位"/>
      <sheetName val="其他应付款程序表"/>
      <sheetName val="应付款项、应交税金申报表"/>
      <sheetName val="XREF"/>
      <sheetName val="新建工作表 "/>
      <sheetName val="明细分类账"/>
      <sheetName val="应收账款程序表"/>
      <sheetName val="应收账款明细表(2011)"/>
      <sheetName val="余良卿9月"/>
      <sheetName val="FA Breakdown"/>
      <sheetName val="PER SALES ORG"/>
      <sheetName val="索引"/>
      <sheetName val="_x005f_x0000_"/>
      <sheetName val="_x005f_x005f_x005f_x0000_"/>
      <sheetName val="提足折旧"/>
      <sheetName val="科目"/>
      <sheetName val="替代测试表"/>
      <sheetName val="无形资产明细表"/>
      <sheetName val="利过表"/>
      <sheetName val="完"/>
      <sheetName val="科目表"/>
      <sheetName val="现金"/>
      <sheetName val="银行存款"/>
      <sheetName val="应收账款"/>
      <sheetName val="固定资产—房屋建筑物"/>
      <sheetName val="固定资产—机器设备"/>
      <sheetName val="固定资产—车辆"/>
      <sheetName val="_x005f_x005f_x005f_x005f_x005f_x005f_x005f_x0000_"/>
      <sheetName val="客户编码"/>
      <sheetName val="物料编码"/>
      <sheetName val="费用程序表"/>
      <sheetName val="财费用程序表"/>
      <sheetName val="财务费用程序表"/>
      <sheetName val="其他液氨采购"/>
      <sheetName val="固定资产"/>
      <sheetName val="无形资产2012.3.31"/>
      <sheetName val="固定资产折旧"/>
      <sheetName val="摊销"/>
      <sheetName val="15-2固定资产投资"/>
      <sheetName val="15-3无形资产投资"/>
      <sheetName val="利润表"/>
      <sheetName val="非经营性资产及负债"/>
      <sheetName val="Var % Summary-TBR制造差异率汇总-全钢"/>
      <sheetName val="Var % Summary-PCR制造差异率汇总-半钢"/>
      <sheetName val="综合成本分析01.01-0205"/>
      <sheetName val="FY02"/>
      <sheetName val="关联方一览表"/>
      <sheetName val="T02"/>
      <sheetName val="T04"/>
      <sheetName val="盈余公积_（合并)"/>
      <sheetName val="124301_查询"/>
      <sheetName val="Third_party"/>
      <sheetName val="G_1R-Shou_COP_Gf"/>
      <sheetName val="Market_share"/>
      <sheetName val="fs(for_Consol)"/>
      <sheetName val="10-2_固定资产处置表"/>
      <sheetName val="生产设备"/>
      <sheetName val="生产设备(旧）"/>
      <sheetName val="_______"/>
      <sheetName val="主营业务收入成本审定明细表"/>
      <sheetName val="工程施工审定表"/>
      <sheetName val="营业成本审定表"/>
      <sheetName val="风险评价表"/>
      <sheetName val="费用分析"/>
      <sheetName val="固及累及减值审定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sheetData sheetId="370"/>
      <sheetData sheetId="37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sheetData sheetId="608" refreshError="1"/>
      <sheetData sheetId="6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未合并子公司"/>
      <sheetName val="未合并联营公司"/>
      <sheetName val="联营公司"/>
      <sheetName val="其他股权投资"/>
      <sheetName val="债权投资"/>
      <sheetName val="长期股权投资差额"/>
      <sheetName val="合并价差"/>
      <sheetName val="sheet1"/>
      <sheetName val="detail"/>
      <sheetName val="Tickmarks"/>
      <sheetName val="#REF!"/>
      <sheetName val="目录"/>
      <sheetName val="短期投资"/>
      <sheetName val="SW-TEO"/>
      <sheetName val="Sheet2"/>
      <sheetName val="Sheet3"/>
      <sheetName val="B"/>
      <sheetName val="POWER ASSUMPTIONS"/>
      <sheetName val="Open"/>
      <sheetName val="Valuation"/>
      <sheetName val="集团外部关联方往来函证控制"/>
      <sheetName val="集团外部关联方交易及往来"/>
      <sheetName val="G.1R-Shou COP Gf"/>
      <sheetName val="P&amp;L weekly"/>
      <sheetName val="Sch PR-2"/>
      <sheetName val="Sch PR-3"/>
      <sheetName val="eqpmad2"/>
      <sheetName val="索引"/>
      <sheetName val="应付账款Dy"/>
      <sheetName val="关联交易-存款"/>
      <sheetName val="投保项目"/>
      <sheetName val="披露表(国资)"/>
      <sheetName val="预收帐款"/>
      <sheetName val="序时账"/>
      <sheetName val="UFPrn20090223104227"/>
      <sheetName val="未展开"/>
      <sheetName val="参数"/>
      <sheetName val="设定"/>
      <sheetName val="明细分类账"/>
      <sheetName val="工时统计"/>
      <sheetName val="YS02-02"/>
      <sheetName val="E1020"/>
      <sheetName val="内部购入存货明细表"/>
      <sheetName val="#REF"/>
      <sheetName val="XREF"/>
      <sheetName val="Sale breakdown"/>
      <sheetName val="2002年关联方余额及交易"/>
      <sheetName val="清单"/>
      <sheetName val="基本信息及要求"/>
      <sheetName val="附注"/>
      <sheetName val="试算表"/>
      <sheetName val="表7递延所得税"/>
      <sheetName val="R050资产减值明细表"/>
      <sheetName val="应收帐款"/>
      <sheetName val="EJE Entry"/>
      <sheetName val="bkd"/>
      <sheetName val="封面 Cover"/>
      <sheetName val="目录 Index"/>
      <sheetName val="填列说明"/>
      <sheetName val="2005-interco"/>
      <sheetName val="Detail Test&amp;函证明细"/>
      <sheetName val="breakdown 母分公司"/>
      <sheetName val="Summary"/>
      <sheetName val="Market share"/>
      <sheetName val="27设备-设备成本"/>
      <sheetName val="25土建-全钢一期二期"/>
      <sheetName val="25土建-全钢三期"/>
      <sheetName val="26其他土建"/>
      <sheetName val="核算项目余额表"/>
      <sheetName val="10-3.采购固定资产清单"/>
      <sheetName val="Deferred tax"/>
      <sheetName val="应付职工薪酬"/>
      <sheetName val="item"/>
      <sheetName val="应交税金"/>
      <sheetName val="dm"/>
      <sheetName val="1"/>
      <sheetName val="QQ"/>
      <sheetName val="UFPrn20091031094822"/>
      <sheetName val="企业表一"/>
      <sheetName val="M-5C"/>
      <sheetName val="M-5A"/>
      <sheetName val="UFPrn20090217104332"/>
      <sheetName val="FA"/>
      <sheetName val="新城资金明细"/>
      <sheetName val="申鑫大厦租金明细"/>
      <sheetName val="三林明细"/>
      <sheetName val="东陆明细"/>
      <sheetName val="Reconciliation"/>
      <sheetName val="固定资产2001年折旧"/>
      <sheetName val="所得税凭证抽查"/>
      <sheetName val="应收票据(关联方)"/>
      <sheetName val="param"/>
      <sheetName val="CMC"/>
      <sheetName val="Sales branch breakdown"/>
      <sheetName val="2012试算平衡"/>
      <sheetName val="2011试算平衡"/>
      <sheetName val="Common Assumptions"/>
      <sheetName val="说明"/>
      <sheetName val="收入"/>
      <sheetName val="XL4Poppy"/>
      <sheetName val="房屋建筑物"/>
      <sheetName val="Worksheet in 5241-2 2003 Long T"/>
      <sheetName val="summary "/>
      <sheetName val="CARPARK STORE"/>
      <sheetName val="C01-1"/>
      <sheetName val="Toolbox"/>
      <sheetName val="GDP"/>
      <sheetName val="农业用地"/>
      <sheetName val="会计科目设置"/>
      <sheetName val="master"/>
      <sheetName val="Rental Commitment 06.01"/>
      <sheetName val="原材料-纸张帐"/>
      <sheetName val="盘点表"/>
      <sheetName val="明细表"/>
      <sheetName val="Suppli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信息"/>
      <sheetName val="软性指标"/>
      <sheetName val="软性指标对比表"/>
      <sheetName val="竞争力分析"/>
      <sheetName val="成本支出表"/>
      <sheetName val="收入构成表"/>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59"/>
  <sheetViews>
    <sheetView topLeftCell="A25" zoomScaleNormal="100" workbookViewId="0">
      <selection activeCell="E32" sqref="E32"/>
    </sheetView>
  </sheetViews>
  <sheetFormatPr defaultColWidth="9" defaultRowHeight="14" x14ac:dyDescent="0.3"/>
  <cols>
    <col min="1" max="1" width="3.08203125" style="316" customWidth="1"/>
    <col min="2" max="2" width="22.33203125" customWidth="1"/>
    <col min="3" max="3" width="55" style="261" customWidth="1"/>
    <col min="4" max="4" width="12" customWidth="1"/>
    <col min="5" max="5" width="30.25" customWidth="1"/>
    <col min="10" max="10" width="20.1640625" hidden="1" customWidth="1"/>
    <col min="17" max="17" width="9" hidden="1" customWidth="1"/>
    <col min="18" max="18" width="14.25" hidden="1" customWidth="1"/>
    <col min="19" max="20" width="15.75" hidden="1" customWidth="1"/>
    <col min="21" max="21" width="17.08203125" hidden="1" customWidth="1"/>
    <col min="22" max="22" width="21.33203125" hidden="1" customWidth="1"/>
    <col min="23" max="23" width="16.58203125" hidden="1" customWidth="1"/>
    <col min="24" max="24" width="20.08203125" hidden="1" customWidth="1"/>
    <col min="25" max="25" width="18" hidden="1" customWidth="1"/>
    <col min="26" max="26" width="20.1640625" hidden="1" customWidth="1"/>
    <col min="27" max="27" width="23.25" hidden="1" customWidth="1"/>
    <col min="28" max="28" width="0" hidden="1" customWidth="1"/>
    <col min="33" max="33" width="12.75" customWidth="1"/>
    <col min="34" max="34" width="37.5" customWidth="1"/>
    <col min="35" max="35" width="34.75" customWidth="1"/>
    <col min="36" max="36" width="34.25" customWidth="1"/>
    <col min="37" max="37" width="16.08203125" customWidth="1"/>
    <col min="38" max="38" width="17.83203125" customWidth="1"/>
  </cols>
  <sheetData>
    <row r="1" spans="2:18" ht="25" customHeight="1" x14ac:dyDescent="0.3">
      <c r="B1" s="298" t="s">
        <v>0</v>
      </c>
      <c r="C1" s="298"/>
      <c r="D1" s="298"/>
      <c r="E1" s="298"/>
    </row>
    <row r="2" spans="2:18" ht="25" customHeight="1" x14ac:dyDescent="0.3">
      <c r="B2" s="251" t="s">
        <v>1</v>
      </c>
      <c r="C2" s="299" t="s">
        <v>2</v>
      </c>
      <c r="D2" s="299"/>
      <c r="E2" s="251" t="s">
        <v>3</v>
      </c>
    </row>
    <row r="3" spans="2:18" ht="25" customHeight="1" x14ac:dyDescent="0.3">
      <c r="B3" s="262" t="s">
        <v>4</v>
      </c>
      <c r="C3" s="300" t="s">
        <v>1075</v>
      </c>
      <c r="D3" s="301"/>
      <c r="E3" s="263" t="s">
        <v>5</v>
      </c>
      <c r="J3" t="str">
        <f ca="1">YEAR(TODAY())&amp;"年12月31日"</f>
        <v>2022年12月31日</v>
      </c>
    </row>
    <row r="4" spans="2:18" ht="25" customHeight="1" x14ac:dyDescent="0.3">
      <c r="B4" s="262" t="s">
        <v>6</v>
      </c>
      <c r="C4" s="302"/>
      <c r="D4" s="302"/>
      <c r="E4" s="263" t="s">
        <v>2</v>
      </c>
      <c r="J4" t="str">
        <f ca="1">YEAR(TODAY())&amp;"年11月30日"</f>
        <v>2022年11月30日</v>
      </c>
    </row>
    <row r="5" spans="2:18" ht="25" customHeight="1" x14ac:dyDescent="0.3">
      <c r="B5" s="262" t="s">
        <v>7</v>
      </c>
      <c r="C5" s="303"/>
      <c r="D5" s="304"/>
      <c r="E5" s="263" t="s">
        <v>2</v>
      </c>
      <c r="J5" t="str">
        <f ca="1">YEAR(TODAY())&amp;"年10月31日"</f>
        <v>2022年10月31日</v>
      </c>
    </row>
    <row r="6" spans="2:18" ht="25" customHeight="1" x14ac:dyDescent="0.3">
      <c r="B6" s="264" t="s">
        <v>8</v>
      </c>
      <c r="C6" s="307"/>
      <c r="D6" s="308"/>
      <c r="E6" s="263" t="s">
        <v>5</v>
      </c>
      <c r="J6" t="str">
        <f ca="1">YEAR(TODAY())&amp;"年9月30日"</f>
        <v>2022年9月30日</v>
      </c>
    </row>
    <row r="7" spans="2:18" ht="25" customHeight="1" x14ac:dyDescent="0.3">
      <c r="B7" s="265" t="s">
        <v>9</v>
      </c>
      <c r="C7" s="305"/>
      <c r="D7" s="306"/>
      <c r="E7" s="263" t="s">
        <v>2</v>
      </c>
      <c r="J7" t="str">
        <f ca="1">YEAR(TODAY())&amp;"年8月31日"</f>
        <v>2022年8月31日</v>
      </c>
    </row>
    <row r="8" spans="2:18" ht="25" customHeight="1" x14ac:dyDescent="0.3">
      <c r="B8" s="265" t="s">
        <v>10</v>
      </c>
      <c r="C8" s="309"/>
      <c r="D8" s="310"/>
      <c r="E8" s="263" t="s">
        <v>11</v>
      </c>
      <c r="J8" t="str">
        <f ca="1">YEAR(TODAY())&amp;"年7月31日"</f>
        <v>2022年7月31日</v>
      </c>
      <c r="R8" t="s">
        <v>12</v>
      </c>
    </row>
    <row r="9" spans="2:18" ht="25" customHeight="1" x14ac:dyDescent="0.3">
      <c r="B9" s="265" t="s">
        <v>13</v>
      </c>
      <c r="C9" s="311"/>
      <c r="D9" s="312"/>
      <c r="E9" s="263" t="s">
        <v>2</v>
      </c>
      <c r="J9" t="str">
        <f ca="1">YEAR(TODAY())&amp;"年6月30日"</f>
        <v>2022年6月30日</v>
      </c>
      <c r="R9" s="201" t="s">
        <v>14</v>
      </c>
    </row>
    <row r="10" spans="2:18" ht="25" customHeight="1" x14ac:dyDescent="0.3">
      <c r="B10" s="265" t="s">
        <v>15</v>
      </c>
      <c r="C10" s="266"/>
      <c r="D10" s="267" t="s">
        <v>16</v>
      </c>
      <c r="E10" s="263" t="s">
        <v>2</v>
      </c>
      <c r="J10" t="str">
        <f ca="1">YEAR(TODAY())&amp;"年5月31日"</f>
        <v>2022年5月31日</v>
      </c>
      <c r="R10" s="201" t="s">
        <v>17</v>
      </c>
    </row>
    <row r="11" spans="2:18" ht="25" customHeight="1" x14ac:dyDescent="0.3">
      <c r="B11" s="265" t="s">
        <v>18</v>
      </c>
      <c r="C11" s="305"/>
      <c r="D11" s="306"/>
      <c r="E11" s="263" t="s">
        <v>5</v>
      </c>
      <c r="J11" t="str">
        <f ca="1">YEAR(TODAY())&amp;"年4月30日"</f>
        <v>2022年4月30日</v>
      </c>
      <c r="R11" s="201" t="s">
        <v>19</v>
      </c>
    </row>
    <row r="12" spans="2:18" ht="25" customHeight="1" x14ac:dyDescent="0.3">
      <c r="B12" s="265" t="s">
        <v>20</v>
      </c>
      <c r="C12" s="305"/>
      <c r="D12" s="306"/>
      <c r="E12" s="263" t="s">
        <v>2</v>
      </c>
      <c r="J12" t="str">
        <f ca="1">YEAR(TODAY())&amp;"年3月31日"</f>
        <v>2022年3月31日</v>
      </c>
      <c r="R12" s="201" t="s">
        <v>21</v>
      </c>
    </row>
    <row r="13" spans="2:18" ht="25" customHeight="1" x14ac:dyDescent="0.3">
      <c r="B13" s="265" t="s">
        <v>22</v>
      </c>
      <c r="C13" s="305"/>
      <c r="D13" s="306"/>
      <c r="E13" s="263" t="s">
        <v>2</v>
      </c>
      <c r="J13" t="str">
        <f ca="1">YEAR(TODAY())&amp;"年2月28日"</f>
        <v>2022年2月28日</v>
      </c>
      <c r="R13" s="213"/>
    </row>
    <row r="14" spans="2:18" ht="25" customHeight="1" x14ac:dyDescent="0.3">
      <c r="B14" s="262" t="s">
        <v>23</v>
      </c>
      <c r="C14" s="327"/>
      <c r="D14" s="328"/>
      <c r="E14" s="263" t="s">
        <v>2</v>
      </c>
      <c r="J14" t="str">
        <f ca="1">YEAR(TODAY())&amp;"年1月31日"</f>
        <v>2022年1月31日</v>
      </c>
      <c r="R14" s="213"/>
    </row>
    <row r="15" spans="2:18" ht="25" customHeight="1" x14ac:dyDescent="0.3">
      <c r="B15" s="265" t="s">
        <v>24</v>
      </c>
      <c r="C15" s="305"/>
      <c r="D15" s="306"/>
      <c r="E15" s="263" t="s">
        <v>25</v>
      </c>
      <c r="J15" t="str">
        <f ca="1">YEAR(TODAY())-1&amp;"年12月31日"</f>
        <v>2021年12月31日</v>
      </c>
      <c r="R15" s="213"/>
    </row>
    <row r="16" spans="2:18" ht="25" customHeight="1" x14ac:dyDescent="0.3">
      <c r="B16" s="265" t="s">
        <v>26</v>
      </c>
      <c r="C16" s="305"/>
      <c r="D16" s="306"/>
      <c r="E16" s="263" t="s">
        <v>5</v>
      </c>
    </row>
    <row r="17" spans="2:27" ht="25" customHeight="1" x14ac:dyDescent="0.3">
      <c r="B17" s="265" t="s">
        <v>27</v>
      </c>
      <c r="C17" s="325" t="s">
        <v>28</v>
      </c>
      <c r="D17" s="326"/>
      <c r="E17" s="263" t="s">
        <v>2</v>
      </c>
    </row>
    <row r="18" spans="2:27" ht="25" customHeight="1" x14ac:dyDescent="0.3">
      <c r="B18" s="265" t="s">
        <v>29</v>
      </c>
      <c r="C18" s="325" t="s">
        <v>30</v>
      </c>
      <c r="D18" s="326"/>
      <c r="E18" s="263" t="s">
        <v>2</v>
      </c>
    </row>
    <row r="19" spans="2:27" ht="25" customHeight="1" x14ac:dyDescent="0.3">
      <c r="B19" s="265" t="s">
        <v>31</v>
      </c>
      <c r="C19" s="325" t="s">
        <v>32</v>
      </c>
      <c r="D19" s="326"/>
      <c r="E19" s="263" t="s">
        <v>2</v>
      </c>
    </row>
    <row r="20" spans="2:27" ht="25" customHeight="1" x14ac:dyDescent="0.3">
      <c r="B20" s="265" t="s">
        <v>33</v>
      </c>
      <c r="C20" s="319"/>
      <c r="D20" s="320"/>
      <c r="E20" s="263" t="s">
        <v>5</v>
      </c>
      <c r="R20" s="269" t="s">
        <v>34</v>
      </c>
      <c r="S20" s="269" t="s">
        <v>35</v>
      </c>
      <c r="T20" s="269" t="s">
        <v>36</v>
      </c>
      <c r="U20" s="270" t="s">
        <v>37</v>
      </c>
      <c r="V20" s="270" t="s">
        <v>38</v>
      </c>
      <c r="W20" s="271" t="s">
        <v>39</v>
      </c>
      <c r="X20" s="270" t="s">
        <v>40</v>
      </c>
      <c r="Y20" s="269" t="s">
        <v>1013</v>
      </c>
      <c r="Z20" s="269" t="s">
        <v>1014</v>
      </c>
      <c r="AA20" s="269" t="s">
        <v>1015</v>
      </c>
    </row>
    <row r="21" spans="2:27" ht="25" customHeight="1" x14ac:dyDescent="0.3">
      <c r="B21" s="265" t="s">
        <v>41</v>
      </c>
      <c r="C21" s="319"/>
      <c r="D21" s="320"/>
      <c r="E21" s="263" t="s">
        <v>5</v>
      </c>
      <c r="R21" s="272" t="s">
        <v>36</v>
      </c>
      <c r="S21" s="273" t="s">
        <v>42</v>
      </c>
      <c r="T21" s="273" t="s">
        <v>42</v>
      </c>
      <c r="U21" s="273" t="s">
        <v>42</v>
      </c>
      <c r="V21" s="273" t="s">
        <v>43</v>
      </c>
      <c r="W21" s="274" t="s">
        <v>44</v>
      </c>
      <c r="X21" s="273" t="s">
        <v>42</v>
      </c>
      <c r="Y21" s="273" t="s">
        <v>42</v>
      </c>
      <c r="Z21" s="273" t="s">
        <v>42</v>
      </c>
      <c r="AA21" s="273" t="s">
        <v>42</v>
      </c>
    </row>
    <row r="22" spans="2:27" ht="25" customHeight="1" x14ac:dyDescent="0.3">
      <c r="B22" s="265" t="s">
        <v>45</v>
      </c>
      <c r="C22" s="319"/>
      <c r="D22" s="320"/>
      <c r="E22" s="263" t="s">
        <v>5</v>
      </c>
      <c r="R22" s="272" t="s">
        <v>35</v>
      </c>
      <c r="S22" s="273" t="s">
        <v>46</v>
      </c>
      <c r="T22" s="273" t="s">
        <v>46</v>
      </c>
      <c r="U22" s="273" t="s">
        <v>46</v>
      </c>
      <c r="V22" s="273" t="s">
        <v>47</v>
      </c>
      <c r="W22" s="274" t="s">
        <v>48</v>
      </c>
      <c r="X22" s="273" t="s">
        <v>46</v>
      </c>
      <c r="Y22" s="273" t="s">
        <v>46</v>
      </c>
      <c r="Z22" s="273" t="s">
        <v>46</v>
      </c>
      <c r="AA22" s="273" t="s">
        <v>46</v>
      </c>
    </row>
    <row r="23" spans="2:27" ht="25" customHeight="1" x14ac:dyDescent="0.3">
      <c r="B23" s="268" t="s">
        <v>49</v>
      </c>
      <c r="C23" s="305"/>
      <c r="D23" s="306"/>
      <c r="E23" s="263" t="s">
        <v>2</v>
      </c>
      <c r="R23" s="274" t="s">
        <v>1013</v>
      </c>
      <c r="S23" s="273" t="s">
        <v>50</v>
      </c>
      <c r="T23" s="273" t="s">
        <v>50</v>
      </c>
      <c r="U23" s="273" t="s">
        <v>50</v>
      </c>
      <c r="V23" s="273" t="s">
        <v>51</v>
      </c>
      <c r="W23" s="274" t="s">
        <v>52</v>
      </c>
      <c r="X23" s="273" t="s">
        <v>50</v>
      </c>
      <c r="Y23" s="273" t="s">
        <v>50</v>
      </c>
      <c r="Z23" s="273" t="s">
        <v>50</v>
      </c>
      <c r="AA23" s="273" t="s">
        <v>50</v>
      </c>
    </row>
    <row r="24" spans="2:27" ht="25" customHeight="1" x14ac:dyDescent="0.3">
      <c r="B24" s="268" t="s">
        <v>53</v>
      </c>
      <c r="C24" s="305"/>
      <c r="D24" s="306"/>
      <c r="E24" s="263" t="s">
        <v>5</v>
      </c>
      <c r="R24" s="274" t="s">
        <v>1014</v>
      </c>
      <c r="S24" s="273" t="s">
        <v>54</v>
      </c>
      <c r="T24" s="273" t="s">
        <v>54</v>
      </c>
      <c r="U24" s="273" t="s">
        <v>54</v>
      </c>
      <c r="V24" s="273" t="s">
        <v>55</v>
      </c>
      <c r="W24" s="274" t="s">
        <v>56</v>
      </c>
      <c r="X24" s="273" t="s">
        <v>54</v>
      </c>
      <c r="Y24" s="273" t="s">
        <v>54</v>
      </c>
      <c r="Z24" s="273" t="s">
        <v>54</v>
      </c>
      <c r="AA24" s="273" t="s">
        <v>54</v>
      </c>
    </row>
    <row r="25" spans="2:27" ht="25" customHeight="1" x14ac:dyDescent="0.3">
      <c r="B25" s="262" t="s">
        <v>57</v>
      </c>
      <c r="C25" s="321"/>
      <c r="D25" s="322"/>
      <c r="E25" s="317" t="s">
        <v>58</v>
      </c>
      <c r="R25" s="274" t="s">
        <v>1015</v>
      </c>
      <c r="S25" s="273" t="s">
        <v>59</v>
      </c>
      <c r="T25" s="273" t="s">
        <v>59</v>
      </c>
      <c r="U25" s="273" t="s">
        <v>59</v>
      </c>
      <c r="V25" s="273" t="s">
        <v>60</v>
      </c>
      <c r="W25" s="274" t="s">
        <v>61</v>
      </c>
      <c r="X25" s="273" t="s">
        <v>59</v>
      </c>
      <c r="Y25" s="273" t="s">
        <v>59</v>
      </c>
      <c r="Z25" s="273" t="s">
        <v>59</v>
      </c>
      <c r="AA25" s="273" t="s">
        <v>59</v>
      </c>
    </row>
    <row r="26" spans="2:27" ht="25" customHeight="1" x14ac:dyDescent="0.3">
      <c r="B26" s="262" t="s">
        <v>62</v>
      </c>
      <c r="C26" s="323"/>
      <c r="D26" s="324"/>
      <c r="E26" s="318"/>
      <c r="R26" s="272" t="s">
        <v>37</v>
      </c>
      <c r="S26" s="273" t="s">
        <v>63</v>
      </c>
      <c r="T26" s="273" t="s">
        <v>63</v>
      </c>
      <c r="U26" s="273" t="s">
        <v>63</v>
      </c>
      <c r="V26" s="273" t="s">
        <v>64</v>
      </c>
      <c r="W26" s="274" t="s">
        <v>65</v>
      </c>
      <c r="X26" s="273" t="s">
        <v>63</v>
      </c>
      <c r="Y26" s="273" t="s">
        <v>63</v>
      </c>
      <c r="Z26" s="273" t="s">
        <v>63</v>
      </c>
      <c r="AA26" s="273" t="s">
        <v>63</v>
      </c>
    </row>
    <row r="27" spans="2:27" x14ac:dyDescent="0.3">
      <c r="B27" s="313" t="s">
        <v>66</v>
      </c>
      <c r="C27" s="314"/>
      <c r="D27" s="314"/>
      <c r="E27" s="315"/>
      <c r="R27" s="272" t="s">
        <v>40</v>
      </c>
      <c r="S27" s="273" t="s">
        <v>67</v>
      </c>
      <c r="T27" s="273" t="s">
        <v>67</v>
      </c>
      <c r="U27" s="273" t="s">
        <v>67</v>
      </c>
      <c r="V27" s="273" t="s">
        <v>68</v>
      </c>
      <c r="W27" s="274" t="s">
        <v>69</v>
      </c>
      <c r="X27" s="273" t="s">
        <v>67</v>
      </c>
      <c r="Y27" s="273" t="s">
        <v>67</v>
      </c>
      <c r="Z27" s="273" t="s">
        <v>67</v>
      </c>
      <c r="AA27" s="273" t="s">
        <v>67</v>
      </c>
    </row>
    <row r="28" spans="2:27" x14ac:dyDescent="0.3">
      <c r="R28" s="275" t="s">
        <v>38</v>
      </c>
      <c r="S28" s="273" t="s">
        <v>70</v>
      </c>
      <c r="T28" s="273" t="s">
        <v>70</v>
      </c>
      <c r="U28" s="273" t="s">
        <v>70</v>
      </c>
      <c r="V28" s="273" t="s">
        <v>71</v>
      </c>
      <c r="W28" s="274" t="s">
        <v>72</v>
      </c>
      <c r="X28" s="273" t="s">
        <v>70</v>
      </c>
      <c r="Y28" s="273" t="s">
        <v>70</v>
      </c>
      <c r="Z28" s="273" t="s">
        <v>70</v>
      </c>
      <c r="AA28" s="273" t="s">
        <v>70</v>
      </c>
    </row>
    <row r="29" spans="2:27" x14ac:dyDescent="0.3">
      <c r="R29" s="274" t="s">
        <v>39</v>
      </c>
      <c r="S29" s="273" t="s">
        <v>73</v>
      </c>
      <c r="T29" s="273" t="s">
        <v>73</v>
      </c>
      <c r="U29" s="273" t="s">
        <v>73</v>
      </c>
      <c r="V29" s="273" t="s">
        <v>74</v>
      </c>
      <c r="W29" s="274" t="s">
        <v>51</v>
      </c>
      <c r="X29" s="273" t="s">
        <v>73</v>
      </c>
      <c r="Y29" s="273" t="s">
        <v>73</v>
      </c>
      <c r="Z29" s="273" t="s">
        <v>73</v>
      </c>
      <c r="AA29" s="273" t="s">
        <v>73</v>
      </c>
    </row>
    <row r="30" spans="2:27" x14ac:dyDescent="0.3">
      <c r="R30" s="276"/>
      <c r="S30" s="273" t="s">
        <v>56</v>
      </c>
      <c r="T30" s="273" t="s">
        <v>56</v>
      </c>
      <c r="U30" s="273" t="s">
        <v>56</v>
      </c>
      <c r="V30" s="273" t="s">
        <v>48</v>
      </c>
      <c r="W30" s="274" t="s">
        <v>75</v>
      </c>
      <c r="X30" s="273" t="s">
        <v>56</v>
      </c>
      <c r="Y30" s="273" t="s">
        <v>56</v>
      </c>
      <c r="Z30" s="273" t="s">
        <v>56</v>
      </c>
      <c r="AA30" s="273" t="s">
        <v>56</v>
      </c>
    </row>
    <row r="31" spans="2:27" x14ac:dyDescent="0.3">
      <c r="R31" s="276"/>
      <c r="S31" s="273" t="s">
        <v>76</v>
      </c>
      <c r="T31" s="273" t="s">
        <v>76</v>
      </c>
      <c r="U31" s="273" t="s">
        <v>76</v>
      </c>
      <c r="V31" s="273" t="s">
        <v>77</v>
      </c>
      <c r="W31" s="274" t="s">
        <v>78</v>
      </c>
      <c r="X31" s="273" t="s">
        <v>76</v>
      </c>
      <c r="Y31" s="273" t="s">
        <v>76</v>
      </c>
      <c r="Z31" s="273" t="s">
        <v>76</v>
      </c>
      <c r="AA31" s="273" t="s">
        <v>76</v>
      </c>
    </row>
    <row r="32" spans="2:27" x14ac:dyDescent="0.3">
      <c r="R32" s="276"/>
      <c r="S32" s="273" t="s">
        <v>79</v>
      </c>
      <c r="T32" s="273" t="s">
        <v>79</v>
      </c>
      <c r="U32" s="273" t="s">
        <v>79</v>
      </c>
      <c r="V32" s="277"/>
      <c r="W32" s="274" t="s">
        <v>80</v>
      </c>
      <c r="X32" s="273" t="s">
        <v>79</v>
      </c>
      <c r="Y32" s="273" t="s">
        <v>79</v>
      </c>
      <c r="Z32" s="273" t="s">
        <v>79</v>
      </c>
      <c r="AA32" s="273" t="s">
        <v>79</v>
      </c>
    </row>
    <row r="33" spans="18:27" x14ac:dyDescent="0.3">
      <c r="R33" s="276"/>
      <c r="S33" s="273" t="s">
        <v>81</v>
      </c>
      <c r="T33" s="273" t="s">
        <v>81</v>
      </c>
      <c r="U33" s="273" t="s">
        <v>81</v>
      </c>
      <c r="V33" s="277"/>
      <c r="W33" s="274" t="s">
        <v>82</v>
      </c>
      <c r="X33" s="273" t="s">
        <v>81</v>
      </c>
      <c r="Y33" s="273" t="s">
        <v>81</v>
      </c>
      <c r="Z33" s="273" t="s">
        <v>81</v>
      </c>
      <c r="AA33" s="273" t="s">
        <v>81</v>
      </c>
    </row>
    <row r="34" spans="18:27" x14ac:dyDescent="0.3">
      <c r="R34" s="276"/>
      <c r="S34" s="273" t="s">
        <v>83</v>
      </c>
      <c r="T34" s="273" t="s">
        <v>83</v>
      </c>
      <c r="U34" s="273" t="s">
        <v>83</v>
      </c>
      <c r="V34" s="277"/>
      <c r="W34" s="276"/>
      <c r="X34" s="273" t="s">
        <v>83</v>
      </c>
      <c r="Y34" s="273" t="s">
        <v>83</v>
      </c>
      <c r="Z34" s="273" t="s">
        <v>83</v>
      </c>
      <c r="AA34" s="273" t="s">
        <v>83</v>
      </c>
    </row>
    <row r="35" spans="18:27" x14ac:dyDescent="0.3">
      <c r="R35" s="276"/>
      <c r="S35" s="273" t="s">
        <v>84</v>
      </c>
      <c r="T35" s="273" t="s">
        <v>84</v>
      </c>
      <c r="U35" s="273" t="s">
        <v>84</v>
      </c>
      <c r="V35" s="277"/>
      <c r="W35" s="276"/>
      <c r="X35" s="273" t="s">
        <v>84</v>
      </c>
      <c r="Y35" s="273" t="s">
        <v>84</v>
      </c>
      <c r="Z35" s="273" t="s">
        <v>84</v>
      </c>
      <c r="AA35" s="273" t="s">
        <v>84</v>
      </c>
    </row>
    <row r="36" spans="18:27" x14ac:dyDescent="0.3">
      <c r="R36" s="277"/>
      <c r="S36" s="273" t="s">
        <v>85</v>
      </c>
      <c r="T36" s="273" t="s">
        <v>85</v>
      </c>
      <c r="U36" s="273" t="s">
        <v>85</v>
      </c>
      <c r="V36" s="277"/>
      <c r="W36" s="276"/>
      <c r="X36" s="273" t="s">
        <v>85</v>
      </c>
      <c r="Y36" s="273" t="s">
        <v>85</v>
      </c>
      <c r="Z36" s="273" t="s">
        <v>85</v>
      </c>
      <c r="AA36" s="273" t="s">
        <v>85</v>
      </c>
    </row>
    <row r="37" spans="18:27" x14ac:dyDescent="0.3">
      <c r="R37" s="276"/>
      <c r="S37" s="273" t="s">
        <v>86</v>
      </c>
      <c r="T37" s="273" t="s">
        <v>86</v>
      </c>
      <c r="U37" s="273" t="s">
        <v>86</v>
      </c>
      <c r="V37" s="277"/>
      <c r="W37" s="276"/>
      <c r="X37" s="273" t="s">
        <v>86</v>
      </c>
      <c r="Y37" s="273" t="s">
        <v>86</v>
      </c>
      <c r="Z37" s="273" t="s">
        <v>86</v>
      </c>
      <c r="AA37" s="273" t="s">
        <v>86</v>
      </c>
    </row>
    <row r="38" spans="18:27" x14ac:dyDescent="0.3">
      <c r="R38" s="276"/>
      <c r="S38" s="273" t="s">
        <v>87</v>
      </c>
      <c r="T38" s="273" t="s">
        <v>87</v>
      </c>
      <c r="U38" s="273" t="s">
        <v>87</v>
      </c>
      <c r="V38" s="277"/>
      <c r="W38" s="276"/>
      <c r="X38" s="273" t="s">
        <v>87</v>
      </c>
      <c r="Y38" s="273" t="s">
        <v>87</v>
      </c>
      <c r="Z38" s="273" t="s">
        <v>87</v>
      </c>
      <c r="AA38" s="273" t="s">
        <v>87</v>
      </c>
    </row>
    <row r="39" spans="18:27" x14ac:dyDescent="0.3">
      <c r="R39" s="276"/>
      <c r="S39" s="273" t="s">
        <v>88</v>
      </c>
      <c r="T39" s="273" t="s">
        <v>88</v>
      </c>
      <c r="U39" s="273" t="s">
        <v>88</v>
      </c>
      <c r="V39" s="277"/>
      <c r="W39" s="276"/>
      <c r="X39" s="273" t="s">
        <v>88</v>
      </c>
      <c r="Y39" s="273" t="s">
        <v>88</v>
      </c>
      <c r="Z39" s="273" t="s">
        <v>88</v>
      </c>
      <c r="AA39" s="273" t="s">
        <v>88</v>
      </c>
    </row>
    <row r="40" spans="18:27" x14ac:dyDescent="0.3">
      <c r="R40" s="276"/>
      <c r="S40" s="276"/>
      <c r="T40" s="276"/>
      <c r="U40" s="276"/>
      <c r="V40" s="276"/>
      <c r="W40" s="278"/>
      <c r="X40" s="278"/>
      <c r="Y40" s="278"/>
      <c r="Z40" s="278"/>
      <c r="AA40" s="278"/>
    </row>
    <row r="41" spans="18:27" x14ac:dyDescent="0.3">
      <c r="R41" s="276"/>
      <c r="S41" s="269" t="s">
        <v>35</v>
      </c>
      <c r="T41" s="269" t="s">
        <v>36</v>
      </c>
      <c r="U41" s="270" t="s">
        <v>37</v>
      </c>
      <c r="V41" s="270" t="s">
        <v>38</v>
      </c>
      <c r="W41" s="271" t="s">
        <v>39</v>
      </c>
      <c r="X41" s="270" t="s">
        <v>40</v>
      </c>
      <c r="Y41" s="269" t="s">
        <v>1013</v>
      </c>
      <c r="Z41" s="269" t="s">
        <v>1014</v>
      </c>
      <c r="AA41" s="269" t="s">
        <v>1015</v>
      </c>
    </row>
    <row r="42" spans="18:27" x14ac:dyDescent="0.3">
      <c r="R42" s="276"/>
      <c r="S42" s="279" t="s">
        <v>89</v>
      </c>
      <c r="T42" s="279" t="s">
        <v>90</v>
      </c>
      <c r="U42" s="279" t="s">
        <v>91</v>
      </c>
      <c r="V42" s="269" t="s">
        <v>92</v>
      </c>
      <c r="W42" s="280" t="s">
        <v>93</v>
      </c>
      <c r="X42" s="279" t="s">
        <v>94</v>
      </c>
      <c r="Y42" s="279" t="s">
        <v>1018</v>
      </c>
      <c r="Z42" s="279" t="s">
        <v>1019</v>
      </c>
      <c r="AA42" s="279" t="s">
        <v>1020</v>
      </c>
    </row>
    <row r="43" spans="18:27" x14ac:dyDescent="0.3">
      <c r="R43" s="276"/>
      <c r="S43" s="281" t="s">
        <v>95</v>
      </c>
      <c r="T43" s="281" t="s">
        <v>95</v>
      </c>
      <c r="U43" s="281" t="s">
        <v>95</v>
      </c>
      <c r="V43" s="272" t="s">
        <v>96</v>
      </c>
      <c r="W43" s="282" t="s">
        <v>97</v>
      </c>
      <c r="X43" s="281" t="s">
        <v>95</v>
      </c>
      <c r="Y43" s="281" t="s">
        <v>95</v>
      </c>
      <c r="Z43" s="281" t="s">
        <v>95</v>
      </c>
      <c r="AA43" s="281" t="s">
        <v>95</v>
      </c>
    </row>
    <row r="44" spans="18:27" x14ac:dyDescent="0.3">
      <c r="R44" s="276"/>
      <c r="S44" s="281" t="s">
        <v>98</v>
      </c>
      <c r="T44" s="281" t="s">
        <v>98</v>
      </c>
      <c r="U44" s="281" t="s">
        <v>98</v>
      </c>
      <c r="V44" s="269" t="s">
        <v>99</v>
      </c>
      <c r="W44" s="280" t="s">
        <v>100</v>
      </c>
      <c r="X44" s="281" t="s">
        <v>98</v>
      </c>
      <c r="Y44" s="281" t="s">
        <v>98</v>
      </c>
      <c r="Z44" s="281" t="s">
        <v>98</v>
      </c>
      <c r="AA44" s="281" t="s">
        <v>98</v>
      </c>
    </row>
    <row r="45" spans="18:27" x14ac:dyDescent="0.3">
      <c r="R45" s="276"/>
      <c r="S45" s="281" t="s">
        <v>101</v>
      </c>
      <c r="T45" s="281" t="s">
        <v>101</v>
      </c>
      <c r="U45" s="281" t="s">
        <v>101</v>
      </c>
      <c r="V45" s="272" t="s">
        <v>102</v>
      </c>
      <c r="W45" s="282" t="s">
        <v>103</v>
      </c>
      <c r="X45" s="281" t="s">
        <v>101</v>
      </c>
      <c r="Y45" s="281" t="s">
        <v>101</v>
      </c>
      <c r="Z45" s="281" t="s">
        <v>101</v>
      </c>
      <c r="AA45" s="281" t="s">
        <v>101</v>
      </c>
    </row>
    <row r="46" spans="18:27" x14ac:dyDescent="0.3">
      <c r="R46" s="276"/>
      <c r="S46" s="281" t="s">
        <v>104</v>
      </c>
      <c r="T46" s="281" t="s">
        <v>104</v>
      </c>
      <c r="U46" s="281" t="s">
        <v>104</v>
      </c>
      <c r="V46" s="269" t="s">
        <v>105</v>
      </c>
      <c r="W46" s="280" t="s">
        <v>106</v>
      </c>
      <c r="X46" s="281" t="s">
        <v>104</v>
      </c>
      <c r="Y46" s="281" t="s">
        <v>104</v>
      </c>
      <c r="Z46" s="281" t="s">
        <v>104</v>
      </c>
      <c r="AA46" s="281" t="s">
        <v>104</v>
      </c>
    </row>
    <row r="47" spans="18:27" x14ac:dyDescent="0.3">
      <c r="R47" s="276"/>
      <c r="S47" s="281" t="s">
        <v>107</v>
      </c>
      <c r="T47" s="281" t="s">
        <v>107</v>
      </c>
      <c r="U47" s="281" t="s">
        <v>107</v>
      </c>
      <c r="V47" s="272" t="s">
        <v>108</v>
      </c>
      <c r="W47" s="282" t="s">
        <v>109</v>
      </c>
      <c r="X47" s="281" t="s">
        <v>107</v>
      </c>
      <c r="Y47" s="281" t="s">
        <v>107</v>
      </c>
      <c r="Z47" s="281" t="s">
        <v>107</v>
      </c>
      <c r="AA47" s="281" t="s">
        <v>107</v>
      </c>
    </row>
    <row r="48" spans="18:27" x14ac:dyDescent="0.3">
      <c r="R48" s="276"/>
      <c r="S48" s="279" t="s">
        <v>110</v>
      </c>
      <c r="T48" s="279" t="s">
        <v>111</v>
      </c>
      <c r="U48" s="279" t="s">
        <v>112</v>
      </c>
      <c r="V48" s="272" t="s">
        <v>113</v>
      </c>
      <c r="W48" s="282" t="s">
        <v>114</v>
      </c>
      <c r="X48" s="279" t="s">
        <v>115</v>
      </c>
      <c r="Y48" s="279" t="s">
        <v>1021</v>
      </c>
      <c r="Z48" s="279" t="s">
        <v>1022</v>
      </c>
      <c r="AA48" s="279" t="s">
        <v>1023</v>
      </c>
    </row>
    <row r="49" spans="18:27" x14ac:dyDescent="0.3">
      <c r="R49" s="276"/>
      <c r="S49" s="281" t="s">
        <v>116</v>
      </c>
      <c r="T49" s="281" t="s">
        <v>116</v>
      </c>
      <c r="U49" s="281" t="s">
        <v>116</v>
      </c>
      <c r="V49" s="272" t="s">
        <v>117</v>
      </c>
      <c r="W49" s="283" t="s">
        <v>118</v>
      </c>
      <c r="X49" s="281" t="s">
        <v>116</v>
      </c>
      <c r="Y49" s="281" t="s">
        <v>116</v>
      </c>
      <c r="Z49" s="281" t="s">
        <v>116</v>
      </c>
      <c r="AA49" s="281" t="s">
        <v>116</v>
      </c>
    </row>
    <row r="50" spans="18:27" x14ac:dyDescent="0.3">
      <c r="R50" s="276"/>
      <c r="S50" s="281" t="s">
        <v>119</v>
      </c>
      <c r="T50" s="281" t="s">
        <v>119</v>
      </c>
      <c r="U50" s="281" t="s">
        <v>119</v>
      </c>
      <c r="V50" s="269" t="s">
        <v>120</v>
      </c>
      <c r="W50" s="282" t="s">
        <v>121</v>
      </c>
      <c r="X50" s="281" t="s">
        <v>119</v>
      </c>
      <c r="Y50" s="281" t="s">
        <v>119</v>
      </c>
      <c r="Z50" s="281" t="s">
        <v>119</v>
      </c>
      <c r="AA50" s="281" t="s">
        <v>119</v>
      </c>
    </row>
    <row r="51" spans="18:27" x14ac:dyDescent="0.3">
      <c r="R51" s="276"/>
      <c r="S51" s="281" t="s">
        <v>122</v>
      </c>
      <c r="T51" s="281" t="s">
        <v>122</v>
      </c>
      <c r="U51" s="281" t="s">
        <v>122</v>
      </c>
      <c r="V51" s="272" t="s">
        <v>123</v>
      </c>
      <c r="W51" s="282" t="s">
        <v>124</v>
      </c>
      <c r="X51" s="281" t="s">
        <v>122</v>
      </c>
      <c r="Y51" s="281" t="s">
        <v>122</v>
      </c>
      <c r="Z51" s="281" t="s">
        <v>122</v>
      </c>
      <c r="AA51" s="281" t="s">
        <v>122</v>
      </c>
    </row>
    <row r="52" spans="18:27" x14ac:dyDescent="0.3">
      <c r="R52" s="276"/>
      <c r="S52" s="281" t="s">
        <v>125</v>
      </c>
      <c r="T52" s="281" t="s">
        <v>125</v>
      </c>
      <c r="U52" s="281" t="s">
        <v>125</v>
      </c>
      <c r="V52" s="272" t="s">
        <v>126</v>
      </c>
      <c r="W52" s="282" t="s">
        <v>127</v>
      </c>
      <c r="X52" s="281" t="s">
        <v>125</v>
      </c>
      <c r="Y52" s="281" t="s">
        <v>125</v>
      </c>
      <c r="Z52" s="281" t="s">
        <v>125</v>
      </c>
      <c r="AA52" s="281" t="s">
        <v>125</v>
      </c>
    </row>
    <row r="53" spans="18:27" x14ac:dyDescent="0.3">
      <c r="R53" s="276"/>
      <c r="S53" s="281" t="s">
        <v>128</v>
      </c>
      <c r="T53" s="281" t="s">
        <v>128</v>
      </c>
      <c r="U53" s="281" t="s">
        <v>128</v>
      </c>
      <c r="V53" s="272" t="s">
        <v>129</v>
      </c>
      <c r="W53" s="280" t="s">
        <v>130</v>
      </c>
      <c r="X53" s="281" t="s">
        <v>128</v>
      </c>
      <c r="Y53" s="281" t="s">
        <v>128</v>
      </c>
      <c r="Z53" s="281" t="s">
        <v>128</v>
      </c>
      <c r="AA53" s="281" t="s">
        <v>128</v>
      </c>
    </row>
    <row r="54" spans="18:27" x14ac:dyDescent="0.3">
      <c r="R54" s="276"/>
      <c r="S54" s="281" t="s">
        <v>131</v>
      </c>
      <c r="T54" s="281" t="s">
        <v>131</v>
      </c>
      <c r="U54" s="281" t="s">
        <v>131</v>
      </c>
      <c r="V54" s="272" t="s">
        <v>132</v>
      </c>
      <c r="W54" s="282" t="s">
        <v>47</v>
      </c>
      <c r="X54" s="281" t="s">
        <v>131</v>
      </c>
      <c r="Y54" s="281" t="s">
        <v>131</v>
      </c>
      <c r="Z54" s="281" t="s">
        <v>131</v>
      </c>
      <c r="AA54" s="281" t="s">
        <v>131</v>
      </c>
    </row>
    <row r="55" spans="18:27" x14ac:dyDescent="0.3">
      <c r="R55" s="276"/>
      <c r="S55" s="281" t="s">
        <v>133</v>
      </c>
      <c r="T55" s="281" t="s">
        <v>133</v>
      </c>
      <c r="U55" s="281" t="s">
        <v>133</v>
      </c>
      <c r="V55" s="272" t="s">
        <v>134</v>
      </c>
      <c r="W55" s="282" t="s">
        <v>135</v>
      </c>
      <c r="X55" s="281" t="s">
        <v>133</v>
      </c>
      <c r="Y55" s="281" t="s">
        <v>133</v>
      </c>
      <c r="Z55" s="281" t="s">
        <v>133</v>
      </c>
      <c r="AA55" s="281" t="s">
        <v>133</v>
      </c>
    </row>
    <row r="56" spans="18:27" x14ac:dyDescent="0.3">
      <c r="R56" s="276"/>
      <c r="S56" s="279" t="s">
        <v>136</v>
      </c>
      <c r="T56" s="279" t="s">
        <v>137</v>
      </c>
      <c r="U56" s="279" t="s">
        <v>138</v>
      </c>
      <c r="V56" s="269" t="s">
        <v>139</v>
      </c>
      <c r="W56" s="282" t="s">
        <v>140</v>
      </c>
      <c r="X56" s="279" t="s">
        <v>141</v>
      </c>
      <c r="Y56" s="279" t="s">
        <v>1024</v>
      </c>
      <c r="Z56" s="279" t="s">
        <v>1025</v>
      </c>
      <c r="AA56" s="279" t="s">
        <v>1026</v>
      </c>
    </row>
    <row r="57" spans="18:27" x14ac:dyDescent="0.3">
      <c r="R57" s="276"/>
      <c r="S57" s="281" t="s">
        <v>142</v>
      </c>
      <c r="T57" s="281" t="s">
        <v>142</v>
      </c>
      <c r="U57" s="281" t="s">
        <v>142</v>
      </c>
      <c r="V57" s="272" t="s">
        <v>143</v>
      </c>
      <c r="W57" s="280" t="s">
        <v>144</v>
      </c>
      <c r="X57" s="281" t="s">
        <v>142</v>
      </c>
      <c r="Y57" s="281" t="s">
        <v>142</v>
      </c>
      <c r="Z57" s="281" t="s">
        <v>142</v>
      </c>
      <c r="AA57" s="281" t="s">
        <v>142</v>
      </c>
    </row>
    <row r="58" spans="18:27" x14ac:dyDescent="0.3">
      <c r="R58" s="276"/>
      <c r="S58" s="281" t="s">
        <v>145</v>
      </c>
      <c r="T58" s="281" t="s">
        <v>145</v>
      </c>
      <c r="U58" s="281" t="s">
        <v>145</v>
      </c>
      <c r="V58" s="272" t="s">
        <v>146</v>
      </c>
      <c r="W58" s="282" t="s">
        <v>147</v>
      </c>
      <c r="X58" s="281" t="s">
        <v>145</v>
      </c>
      <c r="Y58" s="281" t="s">
        <v>145</v>
      </c>
      <c r="Z58" s="281" t="s">
        <v>145</v>
      </c>
      <c r="AA58" s="281" t="s">
        <v>145</v>
      </c>
    </row>
    <row r="59" spans="18:27" x14ac:dyDescent="0.3">
      <c r="R59" s="276"/>
      <c r="S59" s="281" t="s">
        <v>148</v>
      </c>
      <c r="T59" s="281" t="s">
        <v>148</v>
      </c>
      <c r="U59" s="281" t="s">
        <v>148</v>
      </c>
      <c r="V59" s="272" t="s">
        <v>149</v>
      </c>
      <c r="W59" s="280" t="s">
        <v>150</v>
      </c>
      <c r="X59" s="281" t="s">
        <v>148</v>
      </c>
      <c r="Y59" s="281" t="s">
        <v>148</v>
      </c>
      <c r="Z59" s="281" t="s">
        <v>148</v>
      </c>
      <c r="AA59" s="281" t="s">
        <v>148</v>
      </c>
    </row>
    <row r="60" spans="18:27" x14ac:dyDescent="0.3">
      <c r="R60" s="276"/>
      <c r="S60" s="281" t="s">
        <v>151</v>
      </c>
      <c r="T60" s="281" t="s">
        <v>151</v>
      </c>
      <c r="U60" s="281" t="s">
        <v>151</v>
      </c>
      <c r="V60" s="269" t="s">
        <v>152</v>
      </c>
      <c r="W60" s="284" t="s">
        <v>153</v>
      </c>
      <c r="X60" s="281" t="s">
        <v>151</v>
      </c>
      <c r="Y60" s="281" t="s">
        <v>151</v>
      </c>
      <c r="Z60" s="281" t="s">
        <v>151</v>
      </c>
      <c r="AA60" s="281" t="s">
        <v>151</v>
      </c>
    </row>
    <row r="61" spans="18:27" x14ac:dyDescent="0.3">
      <c r="R61" s="276"/>
      <c r="S61" s="281" t="s">
        <v>154</v>
      </c>
      <c r="T61" s="281" t="s">
        <v>154</v>
      </c>
      <c r="U61" s="281" t="s">
        <v>154</v>
      </c>
      <c r="V61" s="272" t="s">
        <v>155</v>
      </c>
      <c r="W61" s="284" t="s">
        <v>156</v>
      </c>
      <c r="X61" s="281" t="s">
        <v>154</v>
      </c>
      <c r="Y61" s="281" t="s">
        <v>154</v>
      </c>
      <c r="Z61" s="281" t="s">
        <v>154</v>
      </c>
      <c r="AA61" s="281" t="s">
        <v>154</v>
      </c>
    </row>
    <row r="62" spans="18:27" x14ac:dyDescent="0.3">
      <c r="R62" s="276"/>
      <c r="S62" s="281" t="s">
        <v>157</v>
      </c>
      <c r="T62" s="281" t="s">
        <v>157</v>
      </c>
      <c r="U62" s="281" t="s">
        <v>157</v>
      </c>
      <c r="V62" s="272" t="s">
        <v>158</v>
      </c>
      <c r="W62" s="284" t="s">
        <v>159</v>
      </c>
      <c r="X62" s="281" t="s">
        <v>157</v>
      </c>
      <c r="Y62" s="281" t="s">
        <v>157</v>
      </c>
      <c r="Z62" s="281" t="s">
        <v>157</v>
      </c>
      <c r="AA62" s="281" t="s">
        <v>157</v>
      </c>
    </row>
    <row r="63" spans="18:27" x14ac:dyDescent="0.3">
      <c r="R63" s="276"/>
      <c r="S63" s="281" t="s">
        <v>160</v>
      </c>
      <c r="T63" s="281" t="s">
        <v>160</v>
      </c>
      <c r="U63" s="281" t="s">
        <v>160</v>
      </c>
      <c r="V63" s="269" t="s">
        <v>161</v>
      </c>
      <c r="W63" s="284" t="s">
        <v>162</v>
      </c>
      <c r="X63" s="281" t="s">
        <v>160</v>
      </c>
      <c r="Y63" s="281" t="s">
        <v>160</v>
      </c>
      <c r="Z63" s="281" t="s">
        <v>160</v>
      </c>
      <c r="AA63" s="281" t="s">
        <v>160</v>
      </c>
    </row>
    <row r="64" spans="18:27" x14ac:dyDescent="0.3">
      <c r="R64" s="276"/>
      <c r="S64" s="281" t="s">
        <v>163</v>
      </c>
      <c r="T64" s="281" t="s">
        <v>163</v>
      </c>
      <c r="U64" s="281" t="s">
        <v>163</v>
      </c>
      <c r="V64" s="272" t="s">
        <v>121</v>
      </c>
      <c r="W64" s="284" t="s">
        <v>164</v>
      </c>
      <c r="X64" s="281" t="s">
        <v>163</v>
      </c>
      <c r="Y64" s="281" t="s">
        <v>163</v>
      </c>
      <c r="Z64" s="281" t="s">
        <v>163</v>
      </c>
      <c r="AA64" s="281" t="s">
        <v>163</v>
      </c>
    </row>
    <row r="65" spans="18:27" x14ac:dyDescent="0.3">
      <c r="R65" s="276"/>
      <c r="S65" s="281" t="s">
        <v>165</v>
      </c>
      <c r="T65" s="281" t="s">
        <v>165</v>
      </c>
      <c r="U65" s="281" t="s">
        <v>165</v>
      </c>
      <c r="V65" s="272" t="s">
        <v>166</v>
      </c>
      <c r="W65" s="284" t="s">
        <v>167</v>
      </c>
      <c r="X65" s="281" t="s">
        <v>165</v>
      </c>
      <c r="Y65" s="281" t="s">
        <v>165</v>
      </c>
      <c r="Z65" s="281" t="s">
        <v>165</v>
      </c>
      <c r="AA65" s="281" t="s">
        <v>165</v>
      </c>
    </row>
    <row r="66" spans="18:27" x14ac:dyDescent="0.3">
      <c r="R66" s="276"/>
      <c r="S66" s="281" t="s">
        <v>168</v>
      </c>
      <c r="T66" s="281" t="s">
        <v>168</v>
      </c>
      <c r="U66" s="281" t="s">
        <v>168</v>
      </c>
      <c r="V66" s="272" t="s">
        <v>124</v>
      </c>
      <c r="W66" s="284" t="s">
        <v>169</v>
      </c>
      <c r="X66" s="281" t="s">
        <v>168</v>
      </c>
      <c r="Y66" s="281" t="s">
        <v>168</v>
      </c>
      <c r="Z66" s="281" t="s">
        <v>168</v>
      </c>
      <c r="AA66" s="281" t="s">
        <v>168</v>
      </c>
    </row>
    <row r="67" spans="18:27" x14ac:dyDescent="0.3">
      <c r="R67" s="276"/>
      <c r="S67" s="281" t="s">
        <v>170</v>
      </c>
      <c r="T67" s="281" t="s">
        <v>170</v>
      </c>
      <c r="U67" s="281" t="s">
        <v>170</v>
      </c>
      <c r="V67" s="269" t="s">
        <v>171</v>
      </c>
      <c r="W67" s="280" t="s">
        <v>172</v>
      </c>
      <c r="X67" s="281" t="s">
        <v>170</v>
      </c>
      <c r="Y67" s="281" t="s">
        <v>170</v>
      </c>
      <c r="Z67" s="281" t="s">
        <v>170</v>
      </c>
      <c r="AA67" s="281" t="s">
        <v>170</v>
      </c>
    </row>
    <row r="68" spans="18:27" x14ac:dyDescent="0.3">
      <c r="R68" s="276"/>
      <c r="S68" s="281" t="s">
        <v>173</v>
      </c>
      <c r="T68" s="281" t="s">
        <v>173</v>
      </c>
      <c r="U68" s="281" t="s">
        <v>173</v>
      </c>
      <c r="V68" s="272" t="s">
        <v>174</v>
      </c>
      <c r="W68" s="282" t="s">
        <v>175</v>
      </c>
      <c r="X68" s="281" t="s">
        <v>173</v>
      </c>
      <c r="Y68" s="281" t="s">
        <v>173</v>
      </c>
      <c r="Z68" s="281" t="s">
        <v>173</v>
      </c>
      <c r="AA68" s="281" t="s">
        <v>173</v>
      </c>
    </row>
    <row r="69" spans="18:27" x14ac:dyDescent="0.3">
      <c r="R69" s="276"/>
      <c r="S69" s="281" t="s">
        <v>176</v>
      </c>
      <c r="T69" s="281" t="s">
        <v>176</v>
      </c>
      <c r="U69" s="281" t="s">
        <v>176</v>
      </c>
      <c r="V69" s="272" t="s">
        <v>177</v>
      </c>
      <c r="W69" s="282" t="s">
        <v>178</v>
      </c>
      <c r="X69" s="281" t="s">
        <v>176</v>
      </c>
      <c r="Y69" s="281" t="s">
        <v>176</v>
      </c>
      <c r="Z69" s="281" t="s">
        <v>176</v>
      </c>
      <c r="AA69" s="281" t="s">
        <v>176</v>
      </c>
    </row>
    <row r="70" spans="18:27" x14ac:dyDescent="0.3">
      <c r="R70" s="276"/>
      <c r="S70" s="281" t="s">
        <v>179</v>
      </c>
      <c r="T70" s="281" t="s">
        <v>179</v>
      </c>
      <c r="U70" s="281" t="s">
        <v>179</v>
      </c>
      <c r="V70" s="272" t="s">
        <v>180</v>
      </c>
      <c r="W70" s="282" t="s">
        <v>181</v>
      </c>
      <c r="X70" s="281" t="s">
        <v>179</v>
      </c>
      <c r="Y70" s="281" t="s">
        <v>179</v>
      </c>
      <c r="Z70" s="281" t="s">
        <v>179</v>
      </c>
      <c r="AA70" s="281" t="s">
        <v>179</v>
      </c>
    </row>
    <row r="71" spans="18:27" x14ac:dyDescent="0.3">
      <c r="R71" s="276"/>
      <c r="S71" s="281" t="s">
        <v>182</v>
      </c>
      <c r="T71" s="281" t="s">
        <v>182</v>
      </c>
      <c r="U71" s="281" t="s">
        <v>182</v>
      </c>
      <c r="V71" s="269" t="s">
        <v>183</v>
      </c>
      <c r="W71" s="283" t="s">
        <v>184</v>
      </c>
      <c r="X71" s="281" t="s">
        <v>182</v>
      </c>
      <c r="Y71" s="281" t="s">
        <v>182</v>
      </c>
      <c r="Z71" s="281" t="s">
        <v>182</v>
      </c>
      <c r="AA71" s="281" t="s">
        <v>182</v>
      </c>
    </row>
    <row r="72" spans="18:27" x14ac:dyDescent="0.3">
      <c r="R72" s="276"/>
      <c r="S72" s="281" t="s">
        <v>185</v>
      </c>
      <c r="T72" s="281" t="s">
        <v>185</v>
      </c>
      <c r="U72" s="281" t="s">
        <v>185</v>
      </c>
      <c r="V72" s="272" t="s">
        <v>186</v>
      </c>
      <c r="W72" s="282" t="s">
        <v>187</v>
      </c>
      <c r="X72" s="281" t="s">
        <v>185</v>
      </c>
      <c r="Y72" s="281" t="s">
        <v>185</v>
      </c>
      <c r="Z72" s="281" t="s">
        <v>185</v>
      </c>
      <c r="AA72" s="281" t="s">
        <v>185</v>
      </c>
    </row>
    <row r="73" spans="18:27" x14ac:dyDescent="0.3">
      <c r="R73" s="276"/>
      <c r="S73" s="281" t="s">
        <v>188</v>
      </c>
      <c r="T73" s="281" t="s">
        <v>188</v>
      </c>
      <c r="U73" s="281" t="s">
        <v>188</v>
      </c>
      <c r="V73" s="269" t="s">
        <v>189</v>
      </c>
      <c r="W73" s="282" t="s">
        <v>190</v>
      </c>
      <c r="X73" s="281" t="s">
        <v>188</v>
      </c>
      <c r="Y73" s="281" t="s">
        <v>188</v>
      </c>
      <c r="Z73" s="281" t="s">
        <v>188</v>
      </c>
      <c r="AA73" s="281" t="s">
        <v>188</v>
      </c>
    </row>
    <row r="74" spans="18:27" x14ac:dyDescent="0.3">
      <c r="R74" s="276"/>
      <c r="S74" s="281" t="s">
        <v>191</v>
      </c>
      <c r="T74" s="281" t="s">
        <v>191</v>
      </c>
      <c r="U74" s="281" t="s">
        <v>191</v>
      </c>
      <c r="V74" s="272" t="s">
        <v>103</v>
      </c>
      <c r="W74" s="282" t="s">
        <v>192</v>
      </c>
      <c r="X74" s="281" t="s">
        <v>191</v>
      </c>
      <c r="Y74" s="281" t="s">
        <v>191</v>
      </c>
      <c r="Z74" s="281" t="s">
        <v>191</v>
      </c>
      <c r="AA74" s="281" t="s">
        <v>191</v>
      </c>
    </row>
    <row r="75" spans="18:27" x14ac:dyDescent="0.3">
      <c r="R75" s="276"/>
      <c r="S75" s="281" t="s">
        <v>193</v>
      </c>
      <c r="T75" s="281" t="s">
        <v>193</v>
      </c>
      <c r="U75" s="281" t="s">
        <v>193</v>
      </c>
      <c r="V75" s="269" t="s">
        <v>194</v>
      </c>
      <c r="W75" s="280" t="s">
        <v>195</v>
      </c>
      <c r="X75" s="281" t="s">
        <v>193</v>
      </c>
      <c r="Y75" s="281" t="s">
        <v>193</v>
      </c>
      <c r="Z75" s="281" t="s">
        <v>193</v>
      </c>
      <c r="AA75" s="281" t="s">
        <v>193</v>
      </c>
    </row>
    <row r="76" spans="18:27" x14ac:dyDescent="0.3">
      <c r="R76" s="276"/>
      <c r="S76" s="281" t="s">
        <v>196</v>
      </c>
      <c r="T76" s="281" t="s">
        <v>196</v>
      </c>
      <c r="U76" s="281" t="s">
        <v>196</v>
      </c>
      <c r="V76" s="272" t="s">
        <v>197</v>
      </c>
      <c r="W76" s="284" t="s">
        <v>198</v>
      </c>
      <c r="X76" s="281" t="s">
        <v>196</v>
      </c>
      <c r="Y76" s="281" t="s">
        <v>196</v>
      </c>
      <c r="Z76" s="281" t="s">
        <v>196</v>
      </c>
      <c r="AA76" s="281" t="s">
        <v>196</v>
      </c>
    </row>
    <row r="77" spans="18:27" x14ac:dyDescent="0.3">
      <c r="R77" s="276"/>
      <c r="S77" s="281" t="s">
        <v>199</v>
      </c>
      <c r="T77" s="281" t="s">
        <v>199</v>
      </c>
      <c r="U77" s="281" t="s">
        <v>199</v>
      </c>
      <c r="V77" s="277"/>
      <c r="W77" s="284" t="s">
        <v>200</v>
      </c>
      <c r="X77" s="281" t="s">
        <v>199</v>
      </c>
      <c r="Y77" s="281" t="s">
        <v>199</v>
      </c>
      <c r="Z77" s="281" t="s">
        <v>199</v>
      </c>
      <c r="AA77" s="281" t="s">
        <v>199</v>
      </c>
    </row>
    <row r="78" spans="18:27" x14ac:dyDescent="0.3">
      <c r="R78" s="276"/>
      <c r="S78" s="281" t="s">
        <v>201</v>
      </c>
      <c r="T78" s="281" t="s">
        <v>201</v>
      </c>
      <c r="U78" s="281" t="s">
        <v>201</v>
      </c>
      <c r="V78" s="277"/>
      <c r="W78" s="284" t="s">
        <v>202</v>
      </c>
      <c r="X78" s="281" t="s">
        <v>201</v>
      </c>
      <c r="Y78" s="281" t="s">
        <v>201</v>
      </c>
      <c r="Z78" s="281" t="s">
        <v>201</v>
      </c>
      <c r="AA78" s="281" t="s">
        <v>201</v>
      </c>
    </row>
    <row r="79" spans="18:27" x14ac:dyDescent="0.3">
      <c r="R79" s="276"/>
      <c r="S79" s="281" t="s">
        <v>203</v>
      </c>
      <c r="T79" s="281" t="s">
        <v>203</v>
      </c>
      <c r="U79" s="281" t="s">
        <v>203</v>
      </c>
      <c r="V79" s="277"/>
      <c r="W79" s="280" t="s">
        <v>204</v>
      </c>
      <c r="X79" s="281" t="s">
        <v>203</v>
      </c>
      <c r="Y79" s="281" t="s">
        <v>203</v>
      </c>
      <c r="Z79" s="281" t="s">
        <v>203</v>
      </c>
      <c r="AA79" s="281" t="s">
        <v>203</v>
      </c>
    </row>
    <row r="80" spans="18:27" x14ac:dyDescent="0.3">
      <c r="R80" s="276"/>
      <c r="S80" s="281" t="s">
        <v>205</v>
      </c>
      <c r="T80" s="281" t="s">
        <v>205</v>
      </c>
      <c r="U80" s="281" t="s">
        <v>205</v>
      </c>
      <c r="V80" s="277"/>
      <c r="W80" s="282" t="s">
        <v>206</v>
      </c>
      <c r="X80" s="281" t="s">
        <v>205</v>
      </c>
      <c r="Y80" s="281" t="s">
        <v>205</v>
      </c>
      <c r="Z80" s="281" t="s">
        <v>205</v>
      </c>
      <c r="AA80" s="281" t="s">
        <v>205</v>
      </c>
    </row>
    <row r="81" spans="18:27" x14ac:dyDescent="0.3">
      <c r="R81" s="276"/>
      <c r="S81" s="281" t="s">
        <v>207</v>
      </c>
      <c r="T81" s="281" t="s">
        <v>207</v>
      </c>
      <c r="U81" s="281" t="s">
        <v>207</v>
      </c>
      <c r="V81" s="277"/>
      <c r="W81" s="282" t="s">
        <v>208</v>
      </c>
      <c r="X81" s="281" t="s">
        <v>207</v>
      </c>
      <c r="Y81" s="281" t="s">
        <v>207</v>
      </c>
      <c r="Z81" s="281" t="s">
        <v>207</v>
      </c>
      <c r="AA81" s="281" t="s">
        <v>207</v>
      </c>
    </row>
    <row r="82" spans="18:27" x14ac:dyDescent="0.3">
      <c r="R82" s="276"/>
      <c r="S82" s="281" t="s">
        <v>209</v>
      </c>
      <c r="T82" s="281" t="s">
        <v>209</v>
      </c>
      <c r="U82" s="281" t="s">
        <v>209</v>
      </c>
      <c r="V82" s="277"/>
      <c r="W82" s="285" t="s">
        <v>210</v>
      </c>
      <c r="X82" s="281" t="s">
        <v>209</v>
      </c>
      <c r="Y82" s="281" t="s">
        <v>209</v>
      </c>
      <c r="Z82" s="281" t="s">
        <v>209</v>
      </c>
      <c r="AA82" s="281" t="s">
        <v>209</v>
      </c>
    </row>
    <row r="83" spans="18:27" x14ac:dyDescent="0.3">
      <c r="R83" s="276"/>
      <c r="S83" s="281" t="s">
        <v>211</v>
      </c>
      <c r="T83" s="281" t="s">
        <v>211</v>
      </c>
      <c r="U83" s="281" t="s">
        <v>211</v>
      </c>
      <c r="V83" s="277"/>
      <c r="W83" s="284" t="s">
        <v>212</v>
      </c>
      <c r="X83" s="281" t="s">
        <v>211</v>
      </c>
      <c r="Y83" s="281" t="s">
        <v>211</v>
      </c>
      <c r="Z83" s="281" t="s">
        <v>211</v>
      </c>
      <c r="AA83" s="281" t="s">
        <v>211</v>
      </c>
    </row>
    <row r="84" spans="18:27" x14ac:dyDescent="0.3">
      <c r="R84" s="276"/>
      <c r="S84" s="281" t="s">
        <v>213</v>
      </c>
      <c r="T84" s="281" t="s">
        <v>213</v>
      </c>
      <c r="U84" s="281" t="s">
        <v>213</v>
      </c>
      <c r="V84" s="277"/>
      <c r="W84" s="284" t="s">
        <v>214</v>
      </c>
      <c r="X84" s="281" t="s">
        <v>213</v>
      </c>
      <c r="Y84" s="281" t="s">
        <v>213</v>
      </c>
      <c r="Z84" s="281" t="s">
        <v>213</v>
      </c>
      <c r="AA84" s="281" t="s">
        <v>213</v>
      </c>
    </row>
    <row r="85" spans="18:27" x14ac:dyDescent="0.3">
      <c r="R85" s="276"/>
      <c r="S85" s="281" t="s">
        <v>215</v>
      </c>
      <c r="T85" s="281" t="s">
        <v>215</v>
      </c>
      <c r="U85" s="281" t="s">
        <v>215</v>
      </c>
      <c r="V85" s="277"/>
      <c r="W85" s="286" t="s">
        <v>216</v>
      </c>
      <c r="X85" s="281" t="s">
        <v>215</v>
      </c>
      <c r="Y85" s="281" t="s">
        <v>215</v>
      </c>
      <c r="Z85" s="281" t="s">
        <v>215</v>
      </c>
      <c r="AA85" s="281" t="s">
        <v>215</v>
      </c>
    </row>
    <row r="86" spans="18:27" x14ac:dyDescent="0.3">
      <c r="R86" s="276"/>
      <c r="S86" s="281" t="s">
        <v>217</v>
      </c>
      <c r="T86" s="281" t="s">
        <v>217</v>
      </c>
      <c r="U86" s="281" t="s">
        <v>217</v>
      </c>
      <c r="V86" s="277"/>
      <c r="W86" s="252" t="s">
        <v>218</v>
      </c>
      <c r="X86" s="281" t="s">
        <v>217</v>
      </c>
      <c r="Y86" s="281" t="s">
        <v>217</v>
      </c>
      <c r="Z86" s="281" t="s">
        <v>217</v>
      </c>
      <c r="AA86" s="281" t="s">
        <v>217</v>
      </c>
    </row>
    <row r="87" spans="18:27" x14ac:dyDescent="0.3">
      <c r="R87" s="276"/>
      <c r="S87" s="281" t="s">
        <v>219</v>
      </c>
      <c r="T87" s="281" t="s">
        <v>219</v>
      </c>
      <c r="U87" s="281" t="s">
        <v>219</v>
      </c>
      <c r="V87" s="277"/>
      <c r="W87" s="276"/>
      <c r="X87" s="281" t="s">
        <v>219</v>
      </c>
      <c r="Y87" s="281" t="s">
        <v>219</v>
      </c>
      <c r="Z87" s="281" t="s">
        <v>219</v>
      </c>
      <c r="AA87" s="281" t="s">
        <v>219</v>
      </c>
    </row>
    <row r="88" spans="18:27" x14ac:dyDescent="0.3">
      <c r="R88" s="276"/>
      <c r="S88" s="279" t="s">
        <v>220</v>
      </c>
      <c r="T88" s="279" t="s">
        <v>221</v>
      </c>
      <c r="U88" s="279" t="s">
        <v>222</v>
      </c>
      <c r="V88" s="277"/>
      <c r="W88" s="276"/>
      <c r="X88" s="279" t="s">
        <v>223</v>
      </c>
      <c r="Y88" s="279" t="s">
        <v>1027</v>
      </c>
      <c r="Z88" s="279" t="s">
        <v>1028</v>
      </c>
      <c r="AA88" s="279" t="s">
        <v>1029</v>
      </c>
    </row>
    <row r="89" spans="18:27" x14ac:dyDescent="0.3">
      <c r="R89" s="276"/>
      <c r="S89" s="281" t="s">
        <v>224</v>
      </c>
      <c r="T89" s="281" t="s">
        <v>224</v>
      </c>
      <c r="U89" s="281" t="s">
        <v>224</v>
      </c>
      <c r="V89" s="277"/>
      <c r="W89" s="276"/>
      <c r="X89" s="281" t="s">
        <v>224</v>
      </c>
      <c r="Y89" s="281" t="s">
        <v>224</v>
      </c>
      <c r="Z89" s="281" t="s">
        <v>224</v>
      </c>
      <c r="AA89" s="281" t="s">
        <v>224</v>
      </c>
    </row>
    <row r="90" spans="18:27" x14ac:dyDescent="0.3">
      <c r="R90" s="276"/>
      <c r="S90" s="281" t="s">
        <v>225</v>
      </c>
      <c r="T90" s="281" t="s">
        <v>225</v>
      </c>
      <c r="U90" s="281" t="s">
        <v>225</v>
      </c>
      <c r="V90" s="277"/>
      <c r="W90" s="276"/>
      <c r="X90" s="281" t="s">
        <v>225</v>
      </c>
      <c r="Y90" s="281" t="s">
        <v>225</v>
      </c>
      <c r="Z90" s="281" t="s">
        <v>225</v>
      </c>
      <c r="AA90" s="281" t="s">
        <v>225</v>
      </c>
    </row>
    <row r="91" spans="18:27" x14ac:dyDescent="0.3">
      <c r="R91" s="276"/>
      <c r="S91" s="281" t="s">
        <v>226</v>
      </c>
      <c r="T91" s="281" t="s">
        <v>226</v>
      </c>
      <c r="U91" s="281" t="s">
        <v>226</v>
      </c>
      <c r="V91" s="277"/>
      <c r="W91" s="276"/>
      <c r="X91" s="281" t="s">
        <v>226</v>
      </c>
      <c r="Y91" s="281" t="s">
        <v>226</v>
      </c>
      <c r="Z91" s="281" t="s">
        <v>226</v>
      </c>
      <c r="AA91" s="281" t="s">
        <v>226</v>
      </c>
    </row>
    <row r="92" spans="18:27" x14ac:dyDescent="0.3">
      <c r="R92" s="276"/>
      <c r="S92" s="279" t="s">
        <v>227</v>
      </c>
      <c r="T92" s="279" t="s">
        <v>228</v>
      </c>
      <c r="U92" s="279" t="s">
        <v>229</v>
      </c>
      <c r="V92" s="277"/>
      <c r="W92" s="276"/>
      <c r="X92" s="279" t="s">
        <v>230</v>
      </c>
      <c r="Y92" s="279" t="s">
        <v>1030</v>
      </c>
      <c r="Z92" s="279" t="s">
        <v>1031</v>
      </c>
      <c r="AA92" s="279" t="s">
        <v>1032</v>
      </c>
    </row>
    <row r="93" spans="18:27" x14ac:dyDescent="0.3">
      <c r="R93" s="276"/>
      <c r="S93" s="281" t="s">
        <v>231</v>
      </c>
      <c r="T93" s="281" t="s">
        <v>231</v>
      </c>
      <c r="U93" s="281" t="s">
        <v>231</v>
      </c>
      <c r="V93" s="277"/>
      <c r="W93" s="276"/>
      <c r="X93" s="281" t="s">
        <v>231</v>
      </c>
      <c r="Y93" s="281" t="s">
        <v>231</v>
      </c>
      <c r="Z93" s="281" t="s">
        <v>231</v>
      </c>
      <c r="AA93" s="281" t="s">
        <v>231</v>
      </c>
    </row>
    <row r="94" spans="18:27" x14ac:dyDescent="0.3">
      <c r="R94" s="276"/>
      <c r="S94" s="281" t="s">
        <v>232</v>
      </c>
      <c r="T94" s="281" t="s">
        <v>232</v>
      </c>
      <c r="U94" s="281" t="s">
        <v>232</v>
      </c>
      <c r="V94" s="277"/>
      <c r="W94" s="276"/>
      <c r="X94" s="281" t="s">
        <v>232</v>
      </c>
      <c r="Y94" s="281" t="s">
        <v>232</v>
      </c>
      <c r="Z94" s="281" t="s">
        <v>232</v>
      </c>
      <c r="AA94" s="281" t="s">
        <v>232</v>
      </c>
    </row>
    <row r="95" spans="18:27" x14ac:dyDescent="0.3">
      <c r="R95" s="276"/>
      <c r="S95" s="281" t="s">
        <v>233</v>
      </c>
      <c r="T95" s="281" t="s">
        <v>233</v>
      </c>
      <c r="U95" s="281" t="s">
        <v>233</v>
      </c>
      <c r="V95" s="277"/>
      <c r="W95" s="276"/>
      <c r="X95" s="281" t="s">
        <v>233</v>
      </c>
      <c r="Y95" s="281" t="s">
        <v>233</v>
      </c>
      <c r="Z95" s="281" t="s">
        <v>233</v>
      </c>
      <c r="AA95" s="281" t="s">
        <v>233</v>
      </c>
    </row>
    <row r="96" spans="18:27" x14ac:dyDescent="0.3">
      <c r="R96" s="276"/>
      <c r="S96" s="281" t="s">
        <v>234</v>
      </c>
      <c r="T96" s="281" t="s">
        <v>234</v>
      </c>
      <c r="U96" s="281" t="s">
        <v>234</v>
      </c>
      <c r="V96" s="277"/>
      <c r="W96" s="276"/>
      <c r="X96" s="281" t="s">
        <v>234</v>
      </c>
      <c r="Y96" s="281" t="s">
        <v>234</v>
      </c>
      <c r="Z96" s="281" t="s">
        <v>234</v>
      </c>
      <c r="AA96" s="281" t="s">
        <v>234</v>
      </c>
    </row>
    <row r="97" spans="18:27" x14ac:dyDescent="0.3">
      <c r="R97" s="276"/>
      <c r="S97" s="279" t="s">
        <v>235</v>
      </c>
      <c r="T97" s="279" t="s">
        <v>236</v>
      </c>
      <c r="U97" s="279" t="s">
        <v>237</v>
      </c>
      <c r="V97" s="277"/>
      <c r="W97" s="276"/>
      <c r="X97" s="279" t="s">
        <v>238</v>
      </c>
      <c r="Y97" s="279" t="s">
        <v>1033</v>
      </c>
      <c r="Z97" s="279" t="s">
        <v>1034</v>
      </c>
      <c r="AA97" s="279" t="s">
        <v>1035</v>
      </c>
    </row>
    <row r="98" spans="18:27" x14ac:dyDescent="0.3">
      <c r="R98" s="276"/>
      <c r="S98" s="281" t="s">
        <v>239</v>
      </c>
      <c r="T98" s="281" t="s">
        <v>239</v>
      </c>
      <c r="U98" s="281" t="s">
        <v>239</v>
      </c>
      <c r="V98" s="277"/>
      <c r="W98" s="276"/>
      <c r="X98" s="281" t="s">
        <v>239</v>
      </c>
      <c r="Y98" s="281" t="s">
        <v>239</v>
      </c>
      <c r="Z98" s="281" t="s">
        <v>239</v>
      </c>
      <c r="AA98" s="281" t="s">
        <v>239</v>
      </c>
    </row>
    <row r="99" spans="18:27" x14ac:dyDescent="0.3">
      <c r="R99" s="276"/>
      <c r="S99" s="281" t="s">
        <v>134</v>
      </c>
      <c r="T99" s="281" t="s">
        <v>134</v>
      </c>
      <c r="U99" s="281" t="s">
        <v>134</v>
      </c>
      <c r="V99" s="277"/>
      <c r="W99" s="276"/>
      <c r="X99" s="281" t="s">
        <v>134</v>
      </c>
      <c r="Y99" s="281" t="s">
        <v>134</v>
      </c>
      <c r="Z99" s="281" t="s">
        <v>134</v>
      </c>
      <c r="AA99" s="281" t="s">
        <v>134</v>
      </c>
    </row>
    <row r="100" spans="18:27" x14ac:dyDescent="0.3">
      <c r="R100" s="276"/>
      <c r="S100" s="279" t="s">
        <v>240</v>
      </c>
      <c r="T100" s="279" t="s">
        <v>241</v>
      </c>
      <c r="U100" s="279" t="s">
        <v>242</v>
      </c>
      <c r="V100" s="277"/>
      <c r="W100" s="276"/>
      <c r="X100" s="279" t="s">
        <v>243</v>
      </c>
      <c r="Y100" s="279" t="s">
        <v>1036</v>
      </c>
      <c r="Z100" s="279" t="s">
        <v>1037</v>
      </c>
      <c r="AA100" s="279" t="s">
        <v>1038</v>
      </c>
    </row>
    <row r="101" spans="18:27" x14ac:dyDescent="0.3">
      <c r="R101" s="276"/>
      <c r="S101" s="281" t="s">
        <v>244</v>
      </c>
      <c r="T101" s="281" t="s">
        <v>244</v>
      </c>
      <c r="U101" s="281" t="s">
        <v>244</v>
      </c>
      <c r="V101" s="277"/>
      <c r="W101" s="276"/>
      <c r="X101" s="281" t="s">
        <v>244</v>
      </c>
      <c r="Y101" s="281" t="s">
        <v>244</v>
      </c>
      <c r="Z101" s="281" t="s">
        <v>244</v>
      </c>
      <c r="AA101" s="281" t="s">
        <v>244</v>
      </c>
    </row>
    <row r="102" spans="18:27" x14ac:dyDescent="0.3">
      <c r="R102" s="276"/>
      <c r="S102" s="281" t="s">
        <v>245</v>
      </c>
      <c r="T102" s="281" t="s">
        <v>245</v>
      </c>
      <c r="U102" s="281" t="s">
        <v>245</v>
      </c>
      <c r="V102" s="277"/>
      <c r="W102" s="276"/>
      <c r="X102" s="281" t="s">
        <v>245</v>
      </c>
      <c r="Y102" s="281" t="s">
        <v>245</v>
      </c>
      <c r="Z102" s="281" t="s">
        <v>245</v>
      </c>
      <c r="AA102" s="281" t="s">
        <v>245</v>
      </c>
    </row>
    <row r="103" spans="18:27" x14ac:dyDescent="0.3">
      <c r="R103" s="276"/>
      <c r="S103" s="281" t="s">
        <v>246</v>
      </c>
      <c r="T103" s="281" t="s">
        <v>246</v>
      </c>
      <c r="U103" s="281" t="s">
        <v>246</v>
      </c>
      <c r="V103" s="277"/>
      <c r="W103" s="276"/>
      <c r="X103" s="281" t="s">
        <v>246</v>
      </c>
      <c r="Y103" s="281" t="s">
        <v>246</v>
      </c>
      <c r="Z103" s="281" t="s">
        <v>246</v>
      </c>
      <c r="AA103" s="281" t="s">
        <v>246</v>
      </c>
    </row>
    <row r="104" spans="18:27" x14ac:dyDescent="0.3">
      <c r="R104" s="276"/>
      <c r="S104" s="281" t="s">
        <v>247</v>
      </c>
      <c r="T104" s="281" t="s">
        <v>247</v>
      </c>
      <c r="U104" s="281" t="s">
        <v>247</v>
      </c>
      <c r="V104" s="277"/>
      <c r="W104" s="276"/>
      <c r="X104" s="281" t="s">
        <v>247</v>
      </c>
      <c r="Y104" s="281" t="s">
        <v>247</v>
      </c>
      <c r="Z104" s="281" t="s">
        <v>247</v>
      </c>
      <c r="AA104" s="281" t="s">
        <v>247</v>
      </c>
    </row>
    <row r="105" spans="18:27" x14ac:dyDescent="0.3">
      <c r="R105" s="276"/>
      <c r="S105" s="281" t="s">
        <v>248</v>
      </c>
      <c r="T105" s="281" t="s">
        <v>248</v>
      </c>
      <c r="U105" s="281" t="s">
        <v>248</v>
      </c>
      <c r="V105" s="277"/>
      <c r="W105" s="276"/>
      <c r="X105" s="281" t="s">
        <v>248</v>
      </c>
      <c r="Y105" s="281" t="s">
        <v>248</v>
      </c>
      <c r="Z105" s="281" t="s">
        <v>248</v>
      </c>
      <c r="AA105" s="281" t="s">
        <v>248</v>
      </c>
    </row>
    <row r="106" spans="18:27" x14ac:dyDescent="0.3">
      <c r="R106" s="276"/>
      <c r="S106" s="281" t="s">
        <v>249</v>
      </c>
      <c r="T106" s="281" t="s">
        <v>249</v>
      </c>
      <c r="U106" s="281" t="s">
        <v>249</v>
      </c>
      <c r="V106" s="277"/>
      <c r="W106" s="276"/>
      <c r="X106" s="281" t="s">
        <v>249</v>
      </c>
      <c r="Y106" s="281" t="s">
        <v>249</v>
      </c>
      <c r="Z106" s="281" t="s">
        <v>249</v>
      </c>
      <c r="AA106" s="281" t="s">
        <v>249</v>
      </c>
    </row>
    <row r="107" spans="18:27" x14ac:dyDescent="0.3">
      <c r="R107" s="276"/>
      <c r="S107" s="281" t="s">
        <v>250</v>
      </c>
      <c r="T107" s="281" t="s">
        <v>250</v>
      </c>
      <c r="U107" s="281" t="s">
        <v>250</v>
      </c>
      <c r="V107" s="277"/>
      <c r="W107" s="276"/>
      <c r="X107" s="281" t="s">
        <v>250</v>
      </c>
      <c r="Y107" s="281" t="s">
        <v>250</v>
      </c>
      <c r="Z107" s="281" t="s">
        <v>250</v>
      </c>
      <c r="AA107" s="281" t="s">
        <v>250</v>
      </c>
    </row>
    <row r="108" spans="18:27" x14ac:dyDescent="0.3">
      <c r="R108" s="276"/>
      <c r="S108" s="281" t="s">
        <v>251</v>
      </c>
      <c r="T108" s="281" t="s">
        <v>251</v>
      </c>
      <c r="U108" s="281" t="s">
        <v>251</v>
      </c>
      <c r="V108" s="277"/>
      <c r="W108" s="276"/>
      <c r="X108" s="281" t="s">
        <v>251</v>
      </c>
      <c r="Y108" s="281" t="s">
        <v>251</v>
      </c>
      <c r="Z108" s="281" t="s">
        <v>251</v>
      </c>
      <c r="AA108" s="281" t="s">
        <v>251</v>
      </c>
    </row>
    <row r="109" spans="18:27" x14ac:dyDescent="0.3">
      <c r="R109" s="276"/>
      <c r="S109" s="279" t="s">
        <v>252</v>
      </c>
      <c r="T109" s="279" t="s">
        <v>253</v>
      </c>
      <c r="U109" s="279" t="s">
        <v>254</v>
      </c>
      <c r="V109" s="277"/>
      <c r="W109" s="276"/>
      <c r="X109" s="279" t="s">
        <v>255</v>
      </c>
      <c r="Y109" s="279" t="s">
        <v>1039</v>
      </c>
      <c r="Z109" s="279" t="s">
        <v>1040</v>
      </c>
      <c r="AA109" s="279" t="s">
        <v>1041</v>
      </c>
    </row>
    <row r="110" spans="18:27" x14ac:dyDescent="0.3">
      <c r="R110" s="276"/>
      <c r="S110" s="281" t="s">
        <v>256</v>
      </c>
      <c r="T110" s="281" t="s">
        <v>256</v>
      </c>
      <c r="U110" s="281" t="s">
        <v>256</v>
      </c>
      <c r="V110" s="277"/>
      <c r="W110" s="276"/>
      <c r="X110" s="281" t="s">
        <v>256</v>
      </c>
      <c r="Y110" s="281" t="s">
        <v>256</v>
      </c>
      <c r="Z110" s="281" t="s">
        <v>256</v>
      </c>
      <c r="AA110" s="281" t="s">
        <v>256</v>
      </c>
    </row>
    <row r="111" spans="18:27" x14ac:dyDescent="0.3">
      <c r="R111" s="276"/>
      <c r="S111" s="281" t="s">
        <v>257</v>
      </c>
      <c r="T111" s="281" t="s">
        <v>257</v>
      </c>
      <c r="U111" s="281" t="s">
        <v>257</v>
      </c>
      <c r="V111" s="277"/>
      <c r="W111" s="276"/>
      <c r="X111" s="281" t="s">
        <v>257</v>
      </c>
      <c r="Y111" s="281" t="s">
        <v>257</v>
      </c>
      <c r="Z111" s="281" t="s">
        <v>257</v>
      </c>
      <c r="AA111" s="281" t="s">
        <v>257</v>
      </c>
    </row>
    <row r="112" spans="18:27" x14ac:dyDescent="0.3">
      <c r="R112" s="276"/>
      <c r="S112" s="279" t="s">
        <v>258</v>
      </c>
      <c r="T112" s="279" t="s">
        <v>259</v>
      </c>
      <c r="U112" s="279" t="s">
        <v>260</v>
      </c>
      <c r="V112" s="277"/>
      <c r="W112" s="276"/>
      <c r="X112" s="279" t="s">
        <v>261</v>
      </c>
      <c r="Y112" s="279" t="s">
        <v>1042</v>
      </c>
      <c r="Z112" s="279" t="s">
        <v>1043</v>
      </c>
      <c r="AA112" s="279" t="s">
        <v>1044</v>
      </c>
    </row>
    <row r="113" spans="18:27" x14ac:dyDescent="0.3">
      <c r="R113" s="276"/>
      <c r="S113" s="281" t="s">
        <v>262</v>
      </c>
      <c r="T113" s="281" t="s">
        <v>262</v>
      </c>
      <c r="U113" s="281" t="s">
        <v>262</v>
      </c>
      <c r="V113" s="277"/>
      <c r="W113" s="276"/>
      <c r="X113" s="281" t="s">
        <v>262</v>
      </c>
      <c r="Y113" s="281" t="s">
        <v>262</v>
      </c>
      <c r="Z113" s="281" t="s">
        <v>262</v>
      </c>
      <c r="AA113" s="281" t="s">
        <v>262</v>
      </c>
    </row>
    <row r="114" spans="18:27" x14ac:dyDescent="0.3">
      <c r="R114" s="276"/>
      <c r="S114" s="281" t="s">
        <v>263</v>
      </c>
      <c r="T114" s="281" t="s">
        <v>263</v>
      </c>
      <c r="U114" s="281" t="s">
        <v>263</v>
      </c>
      <c r="V114" s="277"/>
      <c r="W114" s="276"/>
      <c r="X114" s="281" t="s">
        <v>263</v>
      </c>
      <c r="Y114" s="281" t="s">
        <v>263</v>
      </c>
      <c r="Z114" s="281" t="s">
        <v>263</v>
      </c>
      <c r="AA114" s="281" t="s">
        <v>263</v>
      </c>
    </row>
    <row r="115" spans="18:27" x14ac:dyDescent="0.3">
      <c r="R115" s="276"/>
      <c r="S115" s="281" t="s">
        <v>264</v>
      </c>
      <c r="T115" s="281" t="s">
        <v>264</v>
      </c>
      <c r="U115" s="281" t="s">
        <v>264</v>
      </c>
      <c r="V115" s="277"/>
      <c r="W115" s="276"/>
      <c r="X115" s="281" t="s">
        <v>264</v>
      </c>
      <c r="Y115" s="281" t="s">
        <v>264</v>
      </c>
      <c r="Z115" s="281" t="s">
        <v>264</v>
      </c>
      <c r="AA115" s="281" t="s">
        <v>264</v>
      </c>
    </row>
    <row r="116" spans="18:27" x14ac:dyDescent="0.3">
      <c r="R116" s="276"/>
      <c r="S116" s="279" t="s">
        <v>265</v>
      </c>
      <c r="T116" s="279" t="s">
        <v>266</v>
      </c>
      <c r="U116" s="279" t="s">
        <v>267</v>
      </c>
      <c r="V116" s="277"/>
      <c r="W116" s="276"/>
      <c r="X116" s="279" t="s">
        <v>268</v>
      </c>
      <c r="Y116" s="279" t="s">
        <v>1045</v>
      </c>
      <c r="Z116" s="279" t="s">
        <v>1046</v>
      </c>
      <c r="AA116" s="279" t="s">
        <v>1047</v>
      </c>
    </row>
    <row r="117" spans="18:27" x14ac:dyDescent="0.3">
      <c r="R117" s="276"/>
      <c r="S117" s="281" t="s">
        <v>269</v>
      </c>
      <c r="T117" s="281" t="s">
        <v>269</v>
      </c>
      <c r="U117" s="281" t="s">
        <v>269</v>
      </c>
      <c r="V117" s="277"/>
      <c r="W117" s="276"/>
      <c r="X117" s="281" t="s">
        <v>269</v>
      </c>
      <c r="Y117" s="281" t="s">
        <v>269</v>
      </c>
      <c r="Z117" s="281" t="s">
        <v>269</v>
      </c>
      <c r="AA117" s="281" t="s">
        <v>269</v>
      </c>
    </row>
    <row r="118" spans="18:27" x14ac:dyDescent="0.3">
      <c r="R118" s="276"/>
      <c r="S118" s="281" t="s">
        <v>270</v>
      </c>
      <c r="T118" s="281" t="s">
        <v>270</v>
      </c>
      <c r="U118" s="281" t="s">
        <v>270</v>
      </c>
      <c r="V118" s="277"/>
      <c r="W118" s="276"/>
      <c r="X118" s="281" t="s">
        <v>270</v>
      </c>
      <c r="Y118" s="281" t="s">
        <v>270</v>
      </c>
      <c r="Z118" s="281" t="s">
        <v>270</v>
      </c>
      <c r="AA118" s="281" t="s">
        <v>270</v>
      </c>
    </row>
    <row r="119" spans="18:27" x14ac:dyDescent="0.3">
      <c r="R119" s="276"/>
      <c r="S119" s="281" t="s">
        <v>271</v>
      </c>
      <c r="T119" s="281" t="s">
        <v>271</v>
      </c>
      <c r="U119" s="281" t="s">
        <v>271</v>
      </c>
      <c r="V119" s="277"/>
      <c r="W119" s="276"/>
      <c r="X119" s="281" t="s">
        <v>271</v>
      </c>
      <c r="Y119" s="281" t="s">
        <v>271</v>
      </c>
      <c r="Z119" s="281" t="s">
        <v>271</v>
      </c>
      <c r="AA119" s="281" t="s">
        <v>271</v>
      </c>
    </row>
    <row r="120" spans="18:27" x14ac:dyDescent="0.3">
      <c r="R120" s="276"/>
      <c r="S120" s="281" t="s">
        <v>272</v>
      </c>
      <c r="T120" s="281" t="s">
        <v>272</v>
      </c>
      <c r="U120" s="281" t="s">
        <v>272</v>
      </c>
      <c r="V120" s="277"/>
      <c r="W120" s="276"/>
      <c r="X120" s="281" t="s">
        <v>272</v>
      </c>
      <c r="Y120" s="281" t="s">
        <v>272</v>
      </c>
      <c r="Z120" s="281" t="s">
        <v>272</v>
      </c>
      <c r="AA120" s="281" t="s">
        <v>272</v>
      </c>
    </row>
    <row r="121" spans="18:27" x14ac:dyDescent="0.3">
      <c r="R121" s="276"/>
      <c r="S121" s="279" t="s">
        <v>273</v>
      </c>
      <c r="T121" s="279" t="s">
        <v>274</v>
      </c>
      <c r="U121" s="279" t="s">
        <v>275</v>
      </c>
      <c r="V121" s="277"/>
      <c r="W121" s="276"/>
      <c r="X121" s="279" t="s">
        <v>276</v>
      </c>
      <c r="Y121" s="279" t="s">
        <v>1048</v>
      </c>
      <c r="Z121" s="279" t="s">
        <v>1049</v>
      </c>
      <c r="AA121" s="279" t="s">
        <v>1050</v>
      </c>
    </row>
    <row r="122" spans="18:27" x14ac:dyDescent="0.3">
      <c r="R122" s="276"/>
      <c r="S122" s="281" t="s">
        <v>1016</v>
      </c>
      <c r="T122" s="281" t="s">
        <v>1016</v>
      </c>
      <c r="U122" s="281" t="s">
        <v>277</v>
      </c>
      <c r="V122" s="277"/>
      <c r="W122" s="276"/>
      <c r="X122" s="281" t="s">
        <v>277</v>
      </c>
      <c r="Y122" s="281" t="s">
        <v>1016</v>
      </c>
      <c r="Z122" s="281" t="s">
        <v>1016</v>
      </c>
      <c r="AA122" s="281" t="s">
        <v>1016</v>
      </c>
    </row>
    <row r="123" spans="18:27" x14ac:dyDescent="0.3">
      <c r="R123" s="276"/>
      <c r="S123" s="279" t="s">
        <v>282</v>
      </c>
      <c r="T123" s="279" t="s">
        <v>283</v>
      </c>
      <c r="U123" s="281" t="s">
        <v>278</v>
      </c>
      <c r="V123" s="277"/>
      <c r="W123" s="276"/>
      <c r="X123" s="281" t="s">
        <v>278</v>
      </c>
      <c r="Y123" s="279" t="s">
        <v>1051</v>
      </c>
      <c r="Z123" s="279" t="s">
        <v>1052</v>
      </c>
      <c r="AA123" s="279" t="s">
        <v>1053</v>
      </c>
    </row>
    <row r="124" spans="18:27" x14ac:dyDescent="0.3">
      <c r="R124" s="276"/>
      <c r="S124" s="281" t="s">
        <v>286</v>
      </c>
      <c r="T124" s="281" t="s">
        <v>286</v>
      </c>
      <c r="U124" s="281" t="s">
        <v>279</v>
      </c>
      <c r="V124" s="277"/>
      <c r="W124" s="276"/>
      <c r="X124" s="281" t="s">
        <v>279</v>
      </c>
      <c r="Y124" s="281" t="s">
        <v>286</v>
      </c>
      <c r="Z124" s="281" t="s">
        <v>286</v>
      </c>
      <c r="AA124" s="281" t="s">
        <v>286</v>
      </c>
    </row>
    <row r="125" spans="18:27" x14ac:dyDescent="0.3">
      <c r="R125" s="276"/>
      <c r="S125" s="281" t="s">
        <v>287</v>
      </c>
      <c r="T125" s="281" t="s">
        <v>287</v>
      </c>
      <c r="U125" s="281" t="s">
        <v>280</v>
      </c>
      <c r="V125" s="277"/>
      <c r="W125" s="276"/>
      <c r="X125" s="281" t="s">
        <v>280</v>
      </c>
      <c r="Y125" s="281" t="s">
        <v>287</v>
      </c>
      <c r="Z125" s="281" t="s">
        <v>287</v>
      </c>
      <c r="AA125" s="281" t="s">
        <v>287</v>
      </c>
    </row>
    <row r="126" spans="18:27" x14ac:dyDescent="0.3">
      <c r="R126" s="276"/>
      <c r="S126" s="279" t="s">
        <v>288</v>
      </c>
      <c r="T126" s="279" t="s">
        <v>289</v>
      </c>
      <c r="U126" s="281" t="s">
        <v>281</v>
      </c>
      <c r="V126" s="277"/>
      <c r="W126" s="276"/>
      <c r="X126" s="281" t="s">
        <v>281</v>
      </c>
      <c r="Y126" s="279" t="s">
        <v>1054</v>
      </c>
      <c r="Z126" s="279" t="s">
        <v>1055</v>
      </c>
      <c r="AA126" s="279" t="s">
        <v>1056</v>
      </c>
    </row>
    <row r="127" spans="18:27" x14ac:dyDescent="0.3">
      <c r="R127" s="276"/>
      <c r="S127" s="281" t="s">
        <v>292</v>
      </c>
      <c r="T127" s="281" t="s">
        <v>292</v>
      </c>
      <c r="U127" s="279" t="s">
        <v>284</v>
      </c>
      <c r="V127" s="277"/>
      <c r="W127" s="276"/>
      <c r="X127" s="279" t="s">
        <v>285</v>
      </c>
      <c r="Y127" s="281" t="s">
        <v>292</v>
      </c>
      <c r="Z127" s="281" t="s">
        <v>292</v>
      </c>
      <c r="AA127" s="281" t="s">
        <v>292</v>
      </c>
    </row>
    <row r="128" spans="18:27" x14ac:dyDescent="0.3">
      <c r="R128" s="276"/>
      <c r="S128" s="281" t="s">
        <v>293</v>
      </c>
      <c r="T128" s="281" t="s">
        <v>293</v>
      </c>
      <c r="U128" s="281" t="s">
        <v>286</v>
      </c>
      <c r="V128" s="277"/>
      <c r="W128" s="276"/>
      <c r="X128" s="281" t="s">
        <v>286</v>
      </c>
      <c r="Y128" s="281" t="s">
        <v>293</v>
      </c>
      <c r="Z128" s="281" t="s">
        <v>293</v>
      </c>
      <c r="AA128" s="281" t="s">
        <v>293</v>
      </c>
    </row>
    <row r="129" spans="18:27" x14ac:dyDescent="0.3">
      <c r="R129" s="276"/>
      <c r="S129" s="281" t="s">
        <v>294</v>
      </c>
      <c r="T129" s="281" t="s">
        <v>294</v>
      </c>
      <c r="U129" s="281" t="s">
        <v>287</v>
      </c>
      <c r="V129" s="277"/>
      <c r="W129" s="276"/>
      <c r="X129" s="281" t="s">
        <v>287</v>
      </c>
      <c r="Y129" s="281" t="s">
        <v>294</v>
      </c>
      <c r="Z129" s="281" t="s">
        <v>294</v>
      </c>
      <c r="AA129" s="281" t="s">
        <v>294</v>
      </c>
    </row>
    <row r="130" spans="18:27" x14ac:dyDescent="0.3">
      <c r="R130" s="276"/>
      <c r="S130" s="279" t="s">
        <v>295</v>
      </c>
      <c r="T130" s="279" t="s">
        <v>296</v>
      </c>
      <c r="U130" s="279" t="s">
        <v>290</v>
      </c>
      <c r="V130" s="277"/>
      <c r="W130" s="276"/>
      <c r="X130" s="279" t="s">
        <v>291</v>
      </c>
      <c r="Y130" s="279" t="s">
        <v>1057</v>
      </c>
      <c r="Z130" s="279" t="s">
        <v>1058</v>
      </c>
      <c r="AA130" s="279" t="s">
        <v>1059</v>
      </c>
    </row>
    <row r="131" spans="18:27" x14ac:dyDescent="0.3">
      <c r="R131" s="276"/>
      <c r="S131" s="281" t="s">
        <v>299</v>
      </c>
      <c r="T131" s="281" t="s">
        <v>299</v>
      </c>
      <c r="U131" s="281" t="s">
        <v>292</v>
      </c>
      <c r="V131" s="277"/>
      <c r="W131" s="276"/>
      <c r="X131" s="281" t="s">
        <v>292</v>
      </c>
      <c r="Y131" s="281" t="s">
        <v>299</v>
      </c>
      <c r="Z131" s="281" t="s">
        <v>299</v>
      </c>
      <c r="AA131" s="281" t="s">
        <v>299</v>
      </c>
    </row>
    <row r="132" spans="18:27" x14ac:dyDescent="0.3">
      <c r="R132" s="276"/>
      <c r="S132" s="281" t="s">
        <v>300</v>
      </c>
      <c r="T132" s="281" t="s">
        <v>300</v>
      </c>
      <c r="U132" s="281" t="s">
        <v>293</v>
      </c>
      <c r="V132" s="277"/>
      <c r="W132" s="276"/>
      <c r="X132" s="281" t="s">
        <v>293</v>
      </c>
      <c r="Y132" s="281" t="s">
        <v>300</v>
      </c>
      <c r="Z132" s="281" t="s">
        <v>300</v>
      </c>
      <c r="AA132" s="281" t="s">
        <v>300</v>
      </c>
    </row>
    <row r="133" spans="18:27" x14ac:dyDescent="0.3">
      <c r="R133" s="276"/>
      <c r="S133" s="281" t="s">
        <v>301</v>
      </c>
      <c r="T133" s="281" t="s">
        <v>301</v>
      </c>
      <c r="U133" s="281" t="s">
        <v>294</v>
      </c>
      <c r="V133" s="277"/>
      <c r="W133" s="276"/>
      <c r="X133" s="281" t="s">
        <v>294</v>
      </c>
      <c r="Y133" s="281" t="s">
        <v>301</v>
      </c>
      <c r="Z133" s="281" t="s">
        <v>301</v>
      </c>
      <c r="AA133" s="281" t="s">
        <v>301</v>
      </c>
    </row>
    <row r="134" spans="18:27" x14ac:dyDescent="0.3">
      <c r="R134" s="276"/>
      <c r="S134" s="279" t="s">
        <v>302</v>
      </c>
      <c r="T134" s="279" t="s">
        <v>303</v>
      </c>
      <c r="U134" s="279" t="s">
        <v>297</v>
      </c>
      <c r="V134" s="277"/>
      <c r="W134" s="276"/>
      <c r="X134" s="279" t="s">
        <v>298</v>
      </c>
      <c r="Y134" s="279" t="s">
        <v>1060</v>
      </c>
      <c r="Z134" s="279" t="s">
        <v>1061</v>
      </c>
      <c r="AA134" s="279" t="s">
        <v>1062</v>
      </c>
    </row>
    <row r="135" spans="18:27" x14ac:dyDescent="0.3">
      <c r="R135" s="276"/>
      <c r="S135" s="281" t="s">
        <v>306</v>
      </c>
      <c r="T135" s="281" t="s">
        <v>306</v>
      </c>
      <c r="U135" s="281" t="s">
        <v>299</v>
      </c>
      <c r="V135" s="277"/>
      <c r="W135" s="276"/>
      <c r="X135" s="281" t="s">
        <v>299</v>
      </c>
      <c r="Y135" s="281" t="s">
        <v>306</v>
      </c>
      <c r="Z135" s="281" t="s">
        <v>306</v>
      </c>
      <c r="AA135" s="281" t="s">
        <v>306</v>
      </c>
    </row>
    <row r="136" spans="18:27" x14ac:dyDescent="0.3">
      <c r="R136" s="276"/>
      <c r="S136" s="281" t="s">
        <v>307</v>
      </c>
      <c r="T136" s="281" t="s">
        <v>307</v>
      </c>
      <c r="U136" s="281" t="s">
        <v>300</v>
      </c>
      <c r="V136" s="277"/>
      <c r="W136" s="276"/>
      <c r="X136" s="281" t="s">
        <v>300</v>
      </c>
      <c r="Y136" s="281" t="s">
        <v>307</v>
      </c>
      <c r="Z136" s="281" t="s">
        <v>307</v>
      </c>
      <c r="AA136" s="281" t="s">
        <v>307</v>
      </c>
    </row>
    <row r="137" spans="18:27" x14ac:dyDescent="0.3">
      <c r="R137" s="276"/>
      <c r="S137" s="281" t="s">
        <v>308</v>
      </c>
      <c r="T137" s="281" t="s">
        <v>308</v>
      </c>
      <c r="U137" s="281" t="s">
        <v>301</v>
      </c>
      <c r="V137" s="277"/>
      <c r="W137" s="276"/>
      <c r="X137" s="281" t="s">
        <v>301</v>
      </c>
      <c r="Y137" s="281" t="s">
        <v>308</v>
      </c>
      <c r="Z137" s="281" t="s">
        <v>308</v>
      </c>
      <c r="AA137" s="281" t="s">
        <v>308</v>
      </c>
    </row>
    <row r="138" spans="18:27" x14ac:dyDescent="0.3">
      <c r="R138" s="276"/>
      <c r="S138" s="279" t="s">
        <v>309</v>
      </c>
      <c r="T138" s="279" t="s">
        <v>310</v>
      </c>
      <c r="U138" s="279" t="s">
        <v>304</v>
      </c>
      <c r="V138" s="277"/>
      <c r="W138" s="276"/>
      <c r="X138" s="279" t="s">
        <v>305</v>
      </c>
      <c r="Y138" s="279" t="s">
        <v>1063</v>
      </c>
      <c r="Z138" s="279" t="s">
        <v>1064</v>
      </c>
      <c r="AA138" s="279" t="s">
        <v>1065</v>
      </c>
    </row>
    <row r="139" spans="18:27" x14ac:dyDescent="0.3">
      <c r="R139" s="276"/>
      <c r="S139" s="281" t="s">
        <v>1017</v>
      </c>
      <c r="T139" s="281" t="s">
        <v>1017</v>
      </c>
      <c r="U139" s="281" t="s">
        <v>306</v>
      </c>
      <c r="V139" s="277"/>
      <c r="W139" s="276"/>
      <c r="X139" s="281" t="s">
        <v>306</v>
      </c>
      <c r="Y139" s="281" t="s">
        <v>1017</v>
      </c>
      <c r="Z139" s="281" t="s">
        <v>1017</v>
      </c>
      <c r="AA139" s="281" t="s">
        <v>1017</v>
      </c>
    </row>
    <row r="140" spans="18:27" x14ac:dyDescent="0.3">
      <c r="R140" s="276"/>
      <c r="S140" s="279" t="s">
        <v>316</v>
      </c>
      <c r="T140" s="279" t="s">
        <v>317</v>
      </c>
      <c r="U140" s="281" t="s">
        <v>307</v>
      </c>
      <c r="V140" s="277"/>
      <c r="W140" s="276"/>
      <c r="X140" s="281" t="s">
        <v>307</v>
      </c>
      <c r="Y140" s="279" t="s">
        <v>1066</v>
      </c>
      <c r="Z140" s="279" t="s">
        <v>1067</v>
      </c>
      <c r="AA140" s="279" t="s">
        <v>1068</v>
      </c>
    </row>
    <row r="141" spans="18:27" x14ac:dyDescent="0.3">
      <c r="R141" s="276"/>
      <c r="S141" s="281" t="s">
        <v>319</v>
      </c>
      <c r="T141" s="281" t="s">
        <v>319</v>
      </c>
      <c r="U141" s="281" t="s">
        <v>308</v>
      </c>
      <c r="V141" s="277"/>
      <c r="W141" s="276"/>
      <c r="X141" s="281" t="s">
        <v>308</v>
      </c>
      <c r="Y141" s="281" t="s">
        <v>319</v>
      </c>
      <c r="Z141" s="281" t="s">
        <v>319</v>
      </c>
      <c r="AA141" s="281" t="s">
        <v>319</v>
      </c>
    </row>
    <row r="142" spans="18:27" x14ac:dyDescent="0.3">
      <c r="R142" s="276"/>
      <c r="S142" s="281" t="s">
        <v>321</v>
      </c>
      <c r="T142" s="281" t="s">
        <v>321</v>
      </c>
      <c r="U142" s="279" t="s">
        <v>311</v>
      </c>
      <c r="V142" s="277"/>
      <c r="W142" s="276"/>
      <c r="X142" s="279" t="s">
        <v>312</v>
      </c>
      <c r="Y142" s="281" t="s">
        <v>321</v>
      </c>
      <c r="Z142" s="281" t="s">
        <v>321</v>
      </c>
      <c r="AA142" s="281" t="s">
        <v>321</v>
      </c>
    </row>
    <row r="143" spans="18:27" x14ac:dyDescent="0.3">
      <c r="R143" s="276"/>
      <c r="S143" s="279" t="s">
        <v>323</v>
      </c>
      <c r="T143" s="279" t="s">
        <v>324</v>
      </c>
      <c r="U143" s="281" t="s">
        <v>313</v>
      </c>
      <c r="V143" s="277"/>
      <c r="W143" s="276"/>
      <c r="X143" s="281" t="s">
        <v>313</v>
      </c>
      <c r="Y143" s="279" t="s">
        <v>1069</v>
      </c>
      <c r="Z143" s="279" t="s">
        <v>1070</v>
      </c>
      <c r="AA143" s="279" t="s">
        <v>1071</v>
      </c>
    </row>
    <row r="144" spans="18:27" x14ac:dyDescent="0.3">
      <c r="R144" s="276"/>
      <c r="S144" s="281" t="s">
        <v>325</v>
      </c>
      <c r="T144" s="281" t="s">
        <v>325</v>
      </c>
      <c r="U144" s="281" t="s">
        <v>315</v>
      </c>
      <c r="V144" s="277"/>
      <c r="W144" s="276"/>
      <c r="X144" s="281" t="s">
        <v>315</v>
      </c>
      <c r="Y144" s="281" t="s">
        <v>325</v>
      </c>
      <c r="Z144" s="281" t="s">
        <v>325</v>
      </c>
      <c r="AA144" s="281" t="s">
        <v>325</v>
      </c>
    </row>
    <row r="145" spans="18:27" x14ac:dyDescent="0.3">
      <c r="R145" s="276"/>
      <c r="S145" s="281" t="s">
        <v>328</v>
      </c>
      <c r="T145" s="281" t="s">
        <v>328</v>
      </c>
      <c r="U145" s="281" t="s">
        <v>318</v>
      </c>
      <c r="V145" s="277"/>
      <c r="W145" s="276"/>
      <c r="X145" s="281" t="s">
        <v>318</v>
      </c>
      <c r="Y145" s="281" t="s">
        <v>328</v>
      </c>
      <c r="Z145" s="281" t="s">
        <v>328</v>
      </c>
      <c r="AA145" s="281" t="s">
        <v>328</v>
      </c>
    </row>
    <row r="146" spans="18:27" x14ac:dyDescent="0.3">
      <c r="R146" s="276"/>
      <c r="S146" s="281" t="s">
        <v>329</v>
      </c>
      <c r="T146" s="281" t="s">
        <v>329</v>
      </c>
      <c r="U146" s="281" t="s">
        <v>320</v>
      </c>
      <c r="V146" s="277"/>
      <c r="W146" s="276"/>
      <c r="X146" s="281" t="s">
        <v>320</v>
      </c>
      <c r="Y146" s="281" t="s">
        <v>329</v>
      </c>
      <c r="Z146" s="281" t="s">
        <v>329</v>
      </c>
      <c r="AA146" s="281" t="s">
        <v>329</v>
      </c>
    </row>
    <row r="147" spans="18:27" x14ac:dyDescent="0.3">
      <c r="R147" s="276"/>
      <c r="S147" s="281" t="s">
        <v>330</v>
      </c>
      <c r="T147" s="281" t="s">
        <v>330</v>
      </c>
      <c r="U147" s="281" t="s">
        <v>322</v>
      </c>
      <c r="V147" s="277"/>
      <c r="W147" s="276"/>
      <c r="X147" s="281" t="s">
        <v>322</v>
      </c>
      <c r="Y147" s="281" t="s">
        <v>330</v>
      </c>
      <c r="Z147" s="281" t="s">
        <v>330</v>
      </c>
      <c r="AA147" s="281" t="s">
        <v>330</v>
      </c>
    </row>
    <row r="148" spans="18:27" x14ac:dyDescent="0.3">
      <c r="R148" s="276"/>
      <c r="S148" s="281" t="s">
        <v>333</v>
      </c>
      <c r="T148" s="281" t="s">
        <v>333</v>
      </c>
      <c r="U148" s="281" t="s">
        <v>314</v>
      </c>
      <c r="V148" s="277"/>
      <c r="W148" s="276"/>
      <c r="X148" s="281" t="s">
        <v>314</v>
      </c>
      <c r="Y148" s="281" t="s">
        <v>333</v>
      </c>
      <c r="Z148" s="281" t="s">
        <v>333</v>
      </c>
      <c r="AA148" s="281" t="s">
        <v>333</v>
      </c>
    </row>
    <row r="149" spans="18:27" x14ac:dyDescent="0.3">
      <c r="R149" s="276"/>
      <c r="S149" s="279" t="s">
        <v>334</v>
      </c>
      <c r="T149" s="279" t="s">
        <v>335</v>
      </c>
      <c r="U149" s="279" t="s">
        <v>326</v>
      </c>
      <c r="V149" s="277"/>
      <c r="W149" s="276"/>
      <c r="X149" s="279" t="s">
        <v>327</v>
      </c>
      <c r="Y149" s="279" t="s">
        <v>1072</v>
      </c>
      <c r="Z149" s="279" t="s">
        <v>1073</v>
      </c>
      <c r="AA149" s="279" t="s">
        <v>1074</v>
      </c>
    </row>
    <row r="150" spans="18:27" x14ac:dyDescent="0.3">
      <c r="R150" s="276"/>
      <c r="S150" s="281" t="s">
        <v>336</v>
      </c>
      <c r="T150" s="281" t="s">
        <v>336</v>
      </c>
      <c r="U150" s="281" t="s">
        <v>319</v>
      </c>
      <c r="V150" s="277"/>
      <c r="W150" s="276"/>
      <c r="X150" s="281" t="s">
        <v>319</v>
      </c>
      <c r="Y150" s="281" t="s">
        <v>336</v>
      </c>
      <c r="Z150" s="281" t="s">
        <v>336</v>
      </c>
      <c r="AA150" s="281" t="s">
        <v>336</v>
      </c>
    </row>
    <row r="151" spans="18:27" x14ac:dyDescent="0.3">
      <c r="R151" s="276"/>
      <c r="S151" s="276"/>
      <c r="T151" s="276"/>
      <c r="U151" s="281" t="s">
        <v>321</v>
      </c>
      <c r="V151" s="277"/>
      <c r="W151" s="276"/>
      <c r="X151" s="281" t="s">
        <v>321</v>
      </c>
    </row>
    <row r="152" spans="18:27" x14ac:dyDescent="0.3">
      <c r="R152" s="276"/>
      <c r="S152" s="276"/>
      <c r="T152" s="276"/>
      <c r="U152" s="279" t="s">
        <v>331</v>
      </c>
      <c r="V152" s="277"/>
      <c r="W152" s="276"/>
      <c r="X152" s="279" t="s">
        <v>332</v>
      </c>
    </row>
    <row r="153" spans="18:27" x14ac:dyDescent="0.3">
      <c r="R153" s="276"/>
      <c r="S153" s="276"/>
      <c r="T153" s="276"/>
      <c r="U153" s="281" t="s">
        <v>325</v>
      </c>
      <c r="V153" s="277"/>
      <c r="W153" s="276"/>
      <c r="X153" s="281" t="s">
        <v>325</v>
      </c>
    </row>
    <row r="154" spans="18:27" x14ac:dyDescent="0.3">
      <c r="R154" s="276"/>
      <c r="S154" s="277"/>
      <c r="T154" s="276"/>
      <c r="U154" s="281" t="s">
        <v>328</v>
      </c>
      <c r="V154" s="277"/>
      <c r="W154" s="276"/>
      <c r="X154" s="281" t="s">
        <v>328</v>
      </c>
    </row>
    <row r="155" spans="18:27" x14ac:dyDescent="0.3">
      <c r="R155" s="276"/>
      <c r="U155" s="281" t="s">
        <v>329</v>
      </c>
      <c r="V155" s="277"/>
      <c r="W155" s="276"/>
      <c r="X155" s="281" t="s">
        <v>329</v>
      </c>
    </row>
    <row r="156" spans="18:27" x14ac:dyDescent="0.3">
      <c r="R156" s="276"/>
      <c r="U156" s="281" t="s">
        <v>330</v>
      </c>
      <c r="V156" s="276"/>
      <c r="W156" s="278"/>
      <c r="X156" s="281" t="s">
        <v>330</v>
      </c>
    </row>
    <row r="157" spans="18:27" x14ac:dyDescent="0.3">
      <c r="R157" s="276"/>
      <c r="U157" s="281" t="s">
        <v>333</v>
      </c>
      <c r="V157" s="276"/>
      <c r="W157" s="278"/>
      <c r="X157" s="281" t="s">
        <v>333</v>
      </c>
    </row>
    <row r="158" spans="18:27" x14ac:dyDescent="0.3">
      <c r="R158" s="276"/>
      <c r="U158" s="279" t="s">
        <v>337</v>
      </c>
      <c r="V158" s="276"/>
      <c r="W158" s="278"/>
      <c r="X158" s="279" t="s">
        <v>338</v>
      </c>
    </row>
    <row r="159" spans="18:27" x14ac:dyDescent="0.3">
      <c r="R159" s="276"/>
      <c r="U159" s="281" t="s">
        <v>336</v>
      </c>
      <c r="V159" s="276"/>
      <c r="W159" s="278"/>
      <c r="X159" s="281" t="s">
        <v>336</v>
      </c>
    </row>
  </sheetData>
  <sheetProtection algorithmName="SHA-512" hashValue="n4R0Ag5tN/53k+bZLcy06AstdIkdhQCmsXcz1Q1/MDXI6bCzQ/6w4KAsSOxYl+bI/rqRXLlHV5W9+ggTzjtRXQ==" saltValue="7aSZUmUDG87hjpdbzdGUCg==" spinCount="100000" sheet="1" objects="1" scenarios="1"/>
  <protectedRanges>
    <protectedRange sqref="C10 C7 C11:D24 C4:D6 C8:D9" name="区域1" securityDescriptor=""/>
  </protectedRanges>
  <mergeCells count="28">
    <mergeCell ref="B27:E27"/>
    <mergeCell ref="A1:A1048576"/>
    <mergeCell ref="E25:E26"/>
    <mergeCell ref="C22:D22"/>
    <mergeCell ref="C23:D23"/>
    <mergeCell ref="C24:D24"/>
    <mergeCell ref="C25:D25"/>
    <mergeCell ref="C26:D26"/>
    <mergeCell ref="C17:D17"/>
    <mergeCell ref="C18:D18"/>
    <mergeCell ref="C19:D19"/>
    <mergeCell ref="C20:D20"/>
    <mergeCell ref="C21:D21"/>
    <mergeCell ref="C12:D12"/>
    <mergeCell ref="C13:D13"/>
    <mergeCell ref="C14:D14"/>
    <mergeCell ref="C15:D15"/>
    <mergeCell ref="C16:D16"/>
    <mergeCell ref="C6:D6"/>
    <mergeCell ref="C7:D7"/>
    <mergeCell ref="C8:D8"/>
    <mergeCell ref="C9:D9"/>
    <mergeCell ref="C11:D11"/>
    <mergeCell ref="B1:E1"/>
    <mergeCell ref="C2:D2"/>
    <mergeCell ref="C3:D3"/>
    <mergeCell ref="C4:D4"/>
    <mergeCell ref="C5:D5"/>
  </mergeCells>
  <phoneticPr fontId="51" type="noConversion"/>
  <dataValidations count="12">
    <dataValidation type="list" allowBlank="1" showInputMessage="1" showErrorMessage="1" sqref="C3:D3">
      <formula1>$J$3:$J$15</formula1>
    </dataValidation>
    <dataValidation type="list" allowBlank="1" showInputMessage="1" showErrorMessage="1" sqref="C6">
      <formula1>$R$9:$R$12</formula1>
    </dataValidation>
    <dataValidation type="date" allowBlank="1" showInputMessage="1" showErrorMessage="1" promptTitle="请注意：" prompt="日期前后无空格" sqref="C8">
      <formula1>1</formula1>
      <formula2>73050</formula2>
    </dataValidation>
    <dataValidation type="list" allowBlank="1" showInputMessage="1" showErrorMessage="1" sqref="C11">
      <formula1>"北京,天津,河北,山西,内蒙古,辽宁,吉林,黑龙江,上海,江苏,浙江,安徽,福建,江西,山东,河南,湖北,湖南,广东,广西,海南,重庆,四川,贵州,云南,西藏,陕西,甘肃,青海,宁夏,新疆,台湾,香港,澳门"</formula1>
    </dataValidation>
    <dataValidation type="textLength" operator="equal" allowBlank="1" showInputMessage="1" showErrorMessage="1" sqref="C14">
      <formula1>18</formula1>
    </dataValidation>
    <dataValidation type="textLength" operator="lessThanOrEqual" allowBlank="1" showInputMessage="1" showErrorMessage="1" error="请输入100个字以内" sqref="C15">
      <formula1>100</formula1>
    </dataValidation>
    <dataValidation type="list" allowBlank="1" showInputMessage="1" showErrorMessage="1" sqref="C16">
      <formula1>"是,否"</formula1>
    </dataValidation>
    <dataValidation type="list" allowBlank="1" showInputMessage="1" showErrorMessage="1" sqref="C21">
      <formula1>INDIRECT($C$20)</formula1>
    </dataValidation>
    <dataValidation type="list" allowBlank="1" showInputMessage="1" showErrorMessage="1" sqref="C22">
      <formula1>INDIRECT(C20&amp;C21)</formula1>
    </dataValidation>
    <dataValidation type="list" allowBlank="1" showInputMessage="1" showErrorMessage="1" sqref="C23">
      <formula1>"股权改制,股权激励,股权融资,股权质押,股权转让,了解自身企业价值,企业并购,企业征信,其他"</formula1>
    </dataValidation>
    <dataValidation type="list" allowBlank="1" showInputMessage="1" showErrorMessage="1" sqref="C24">
      <formula1>"公司创始人,公司管理层,公司财务人员,咨询方,投资方,其他"</formula1>
    </dataValidation>
    <dataValidation type="list" allowBlank="1" showInputMessage="1" showErrorMessage="1" sqref="C20:D20">
      <formula1>$R$21:$R$29</formula1>
    </dataValidation>
  </dataValidations>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K81"/>
  <sheetViews>
    <sheetView topLeftCell="D1" zoomScale="115" zoomScaleNormal="115" workbookViewId="0">
      <selection activeCell="B56" sqref="B56:E56"/>
    </sheetView>
  </sheetViews>
  <sheetFormatPr defaultColWidth="9" defaultRowHeight="14" x14ac:dyDescent="0.3"/>
  <cols>
    <col min="1" max="1" width="2.33203125" style="124" customWidth="1"/>
    <col min="2" max="2" width="46.33203125" style="125" customWidth="1"/>
    <col min="3" max="3" width="28.5" style="126" customWidth="1"/>
    <col min="4" max="4" width="28.08203125" style="127" customWidth="1"/>
    <col min="5" max="5" width="28" style="124" customWidth="1"/>
    <col min="6" max="16384" width="9" style="124"/>
  </cols>
  <sheetData>
    <row r="1" spans="2:5" ht="20" x14ac:dyDescent="0.3">
      <c r="B1" s="460" t="s">
        <v>690</v>
      </c>
      <c r="C1" s="461"/>
      <c r="D1" s="461"/>
      <c r="E1" s="462"/>
    </row>
    <row r="2" spans="2:5" x14ac:dyDescent="0.3">
      <c r="B2" s="463" t="s">
        <v>636</v>
      </c>
      <c r="C2" s="464"/>
      <c r="D2" s="464"/>
      <c r="E2" s="465"/>
    </row>
    <row r="3" spans="2:5" x14ac:dyDescent="0.3">
      <c r="B3" s="472" t="s">
        <v>637</v>
      </c>
      <c r="C3" s="473" t="str">
        <f ca="1">YEAR(TODAY())-3&amp;"年"</f>
        <v>2019年</v>
      </c>
      <c r="D3" s="475" t="str">
        <f ca="1">YEAR(TODAY())-2&amp;"年"</f>
        <v>2020年</v>
      </c>
      <c r="E3" s="476" t="str">
        <f ca="1">YEAR(TODAY())-1&amp;"年"</f>
        <v>2021年</v>
      </c>
    </row>
    <row r="4" spans="2:5" x14ac:dyDescent="0.3">
      <c r="B4" s="472"/>
      <c r="C4" s="474"/>
      <c r="D4" s="475"/>
      <c r="E4" s="477"/>
    </row>
    <row r="5" spans="2:5" ht="25" customHeight="1" x14ac:dyDescent="0.3">
      <c r="B5" s="128" t="s">
        <v>691</v>
      </c>
      <c r="C5" s="129"/>
      <c r="D5" s="129"/>
      <c r="E5" s="130"/>
    </row>
    <row r="6" spans="2:5" ht="25" customHeight="1" x14ac:dyDescent="0.3">
      <c r="B6" s="131" t="s">
        <v>692</v>
      </c>
      <c r="C6" s="132"/>
      <c r="D6" s="132"/>
      <c r="E6" s="133"/>
    </row>
    <row r="7" spans="2:5" ht="25" customHeight="1" x14ac:dyDescent="0.3">
      <c r="B7" s="134" t="s">
        <v>693</v>
      </c>
      <c r="C7" s="132"/>
      <c r="D7" s="132"/>
      <c r="E7" s="133"/>
    </row>
    <row r="8" spans="2:5" ht="25" customHeight="1" x14ac:dyDescent="0.3">
      <c r="B8" s="131" t="s">
        <v>694</v>
      </c>
      <c r="C8" s="132"/>
      <c r="D8" s="132"/>
      <c r="E8" s="133"/>
    </row>
    <row r="9" spans="2:5" ht="25" customHeight="1" x14ac:dyDescent="0.3">
      <c r="B9" s="134" t="s">
        <v>695</v>
      </c>
      <c r="C9" s="132"/>
      <c r="D9" s="132"/>
      <c r="E9" s="133"/>
    </row>
    <row r="10" spans="2:5" ht="25" customHeight="1" x14ac:dyDescent="0.3">
      <c r="B10" s="134" t="s">
        <v>696</v>
      </c>
      <c r="C10" s="132"/>
      <c r="D10" s="132"/>
      <c r="E10" s="133"/>
    </row>
    <row r="11" spans="2:5" ht="25" customHeight="1" x14ac:dyDescent="0.3">
      <c r="B11" s="131" t="s">
        <v>697</v>
      </c>
      <c r="C11" s="132"/>
      <c r="D11" s="132"/>
      <c r="E11" s="133"/>
    </row>
    <row r="12" spans="2:5" ht="25" customHeight="1" x14ac:dyDescent="0.3">
      <c r="B12" s="131" t="s">
        <v>698</v>
      </c>
      <c r="C12" s="132"/>
      <c r="D12" s="132"/>
      <c r="E12" s="133"/>
    </row>
    <row r="13" spans="2:5" ht="25" customHeight="1" x14ac:dyDescent="0.3">
      <c r="B13" s="128" t="s">
        <v>699</v>
      </c>
      <c r="C13" s="129">
        <f>SUM(C6:C12)</f>
        <v>0</v>
      </c>
      <c r="D13" s="129">
        <f t="shared" ref="D13:E13" si="0">SUM(D6:D12)</f>
        <v>0</v>
      </c>
      <c r="E13" s="130">
        <f t="shared" si="0"/>
        <v>0</v>
      </c>
    </row>
    <row r="14" spans="2:5" ht="25" customHeight="1" x14ac:dyDescent="0.3">
      <c r="B14" s="131" t="s">
        <v>700</v>
      </c>
      <c r="C14" s="132"/>
      <c r="D14" s="132"/>
      <c r="E14" s="133"/>
    </row>
    <row r="15" spans="2:5" ht="25" customHeight="1" x14ac:dyDescent="0.3">
      <c r="B15" s="134" t="s">
        <v>701</v>
      </c>
      <c r="C15" s="132"/>
      <c r="D15" s="132"/>
      <c r="E15" s="133"/>
    </row>
    <row r="16" spans="2:5" ht="25" customHeight="1" x14ac:dyDescent="0.3">
      <c r="B16" s="134" t="s">
        <v>702</v>
      </c>
      <c r="C16" s="132"/>
      <c r="D16" s="132"/>
      <c r="E16" s="133"/>
    </row>
    <row r="17" spans="2:5" ht="25" customHeight="1" x14ac:dyDescent="0.3">
      <c r="B17" s="134" t="s">
        <v>703</v>
      </c>
      <c r="C17" s="132"/>
      <c r="D17" s="132"/>
      <c r="E17" s="133"/>
    </row>
    <row r="18" spans="2:5" ht="25" customHeight="1" x14ac:dyDescent="0.3">
      <c r="B18" s="131" t="s">
        <v>704</v>
      </c>
      <c r="C18" s="132"/>
      <c r="D18" s="132"/>
      <c r="E18" s="133"/>
    </row>
    <row r="19" spans="2:5" ht="25" customHeight="1" x14ac:dyDescent="0.3">
      <c r="B19" s="134" t="s">
        <v>705</v>
      </c>
      <c r="C19" s="132"/>
      <c r="D19" s="132"/>
      <c r="E19" s="133"/>
    </row>
    <row r="20" spans="2:5" ht="25" customHeight="1" x14ac:dyDescent="0.3">
      <c r="B20" s="131" t="s">
        <v>706</v>
      </c>
      <c r="C20" s="132"/>
      <c r="D20" s="132"/>
      <c r="E20" s="133"/>
    </row>
    <row r="21" spans="2:5" ht="25" customHeight="1" x14ac:dyDescent="0.3">
      <c r="B21" s="131" t="s">
        <v>707</v>
      </c>
      <c r="C21" s="132"/>
      <c r="D21" s="132"/>
      <c r="E21" s="133"/>
    </row>
    <row r="22" spans="2:5" ht="25" customHeight="1" x14ac:dyDescent="0.3">
      <c r="B22" s="131" t="s">
        <v>708</v>
      </c>
      <c r="C22" s="132"/>
      <c r="D22" s="132"/>
      <c r="E22" s="133"/>
    </row>
    <row r="23" spans="2:5" ht="25" customHeight="1" x14ac:dyDescent="0.3">
      <c r="B23" s="128" t="s">
        <v>709</v>
      </c>
      <c r="C23" s="129">
        <f>SUM(C14:C22)</f>
        <v>0</v>
      </c>
      <c r="D23" s="129">
        <f t="shared" ref="D23:E23" si="1">SUM(D14:D22)</f>
        <v>0</v>
      </c>
      <c r="E23" s="130">
        <f t="shared" si="1"/>
        <v>0</v>
      </c>
    </row>
    <row r="24" spans="2:5" ht="25" customHeight="1" x14ac:dyDescent="0.3">
      <c r="B24" s="135" t="s">
        <v>710</v>
      </c>
      <c r="C24" s="129">
        <f>C13-C23</f>
        <v>0</v>
      </c>
      <c r="D24" s="129">
        <f t="shared" ref="D24:E24" si="2">D13-D23</f>
        <v>0</v>
      </c>
      <c r="E24" s="130">
        <f t="shared" si="2"/>
        <v>0</v>
      </c>
    </row>
    <row r="25" spans="2:5" ht="25" customHeight="1" x14ac:dyDescent="0.3">
      <c r="B25" s="135" t="s">
        <v>711</v>
      </c>
      <c r="C25" s="129"/>
      <c r="D25" s="129"/>
      <c r="E25" s="130"/>
    </row>
    <row r="26" spans="2:5" ht="25" customHeight="1" x14ac:dyDescent="0.3">
      <c r="B26" s="136" t="s">
        <v>712</v>
      </c>
      <c r="C26" s="132"/>
      <c r="D26" s="132"/>
      <c r="E26" s="133"/>
    </row>
    <row r="27" spans="2:5" ht="25" customHeight="1" x14ac:dyDescent="0.3">
      <c r="B27" s="136" t="s">
        <v>713</v>
      </c>
      <c r="C27" s="132"/>
      <c r="D27" s="132"/>
      <c r="E27" s="133"/>
    </row>
    <row r="28" spans="2:5" ht="25" customHeight="1" x14ac:dyDescent="0.3">
      <c r="B28" s="136" t="s">
        <v>714</v>
      </c>
      <c r="C28" s="132"/>
      <c r="D28" s="132"/>
      <c r="E28" s="133"/>
    </row>
    <row r="29" spans="2:5" ht="25" customHeight="1" x14ac:dyDescent="0.3">
      <c r="B29" s="131" t="s">
        <v>715</v>
      </c>
      <c r="C29" s="132"/>
      <c r="D29" s="132"/>
      <c r="E29" s="133"/>
    </row>
    <row r="30" spans="2:5" ht="25" customHeight="1" x14ac:dyDescent="0.3">
      <c r="B30" s="131" t="s">
        <v>716</v>
      </c>
      <c r="C30" s="132"/>
      <c r="D30" s="132"/>
      <c r="E30" s="133"/>
    </row>
    <row r="31" spans="2:5" ht="25" customHeight="1" x14ac:dyDescent="0.3">
      <c r="B31" s="128" t="s">
        <v>717</v>
      </c>
      <c r="C31" s="129">
        <f>SUM(C26:C30)</f>
        <v>0</v>
      </c>
      <c r="D31" s="129">
        <f t="shared" ref="D31:E31" si="3">SUM(D26:D30)</f>
        <v>0</v>
      </c>
      <c r="E31" s="130">
        <f t="shared" si="3"/>
        <v>0</v>
      </c>
    </row>
    <row r="32" spans="2:5" ht="25" customHeight="1" x14ac:dyDescent="0.3">
      <c r="B32" s="131" t="s">
        <v>718</v>
      </c>
      <c r="C32" s="132"/>
      <c r="D32" s="132"/>
      <c r="E32" s="133"/>
    </row>
    <row r="33" spans="2:5" ht="25" customHeight="1" x14ac:dyDescent="0.3">
      <c r="B33" s="131" t="s">
        <v>719</v>
      </c>
      <c r="C33" s="132"/>
      <c r="D33" s="132"/>
      <c r="E33" s="133"/>
    </row>
    <row r="34" spans="2:5" ht="25" customHeight="1" x14ac:dyDescent="0.3">
      <c r="B34" s="131" t="s">
        <v>720</v>
      </c>
      <c r="C34" s="132"/>
      <c r="D34" s="132"/>
      <c r="E34" s="133"/>
    </row>
    <row r="35" spans="2:5" ht="25" customHeight="1" x14ac:dyDescent="0.3">
      <c r="B35" s="131" t="s">
        <v>721</v>
      </c>
      <c r="C35" s="132"/>
      <c r="D35" s="132"/>
      <c r="E35" s="133"/>
    </row>
    <row r="36" spans="2:5" ht="25" customHeight="1" x14ac:dyDescent="0.3">
      <c r="B36" s="128" t="s">
        <v>722</v>
      </c>
      <c r="C36" s="129">
        <f>SUM(C32:C35)</f>
        <v>0</v>
      </c>
      <c r="D36" s="129">
        <f t="shared" ref="D36:E36" si="4">SUM(D32:D35)</f>
        <v>0</v>
      </c>
      <c r="E36" s="130">
        <f t="shared" si="4"/>
        <v>0</v>
      </c>
    </row>
    <row r="37" spans="2:5" ht="25" customHeight="1" x14ac:dyDescent="0.3">
      <c r="B37" s="128" t="s">
        <v>723</v>
      </c>
      <c r="C37" s="129">
        <f>C31-C36</f>
        <v>0</v>
      </c>
      <c r="D37" s="129">
        <f t="shared" ref="D37:E37" si="5">D31-D36</f>
        <v>0</v>
      </c>
      <c r="E37" s="130">
        <f t="shared" si="5"/>
        <v>0</v>
      </c>
    </row>
    <row r="38" spans="2:5" ht="25" customHeight="1" x14ac:dyDescent="0.3">
      <c r="B38" s="128" t="s">
        <v>724</v>
      </c>
      <c r="C38" s="129"/>
      <c r="D38" s="129"/>
      <c r="E38" s="130"/>
    </row>
    <row r="39" spans="2:5" ht="25" customHeight="1" x14ac:dyDescent="0.3">
      <c r="B39" s="137" t="s">
        <v>725</v>
      </c>
      <c r="C39" s="132"/>
      <c r="D39" s="132"/>
      <c r="E39" s="133"/>
    </row>
    <row r="40" spans="2:5" ht="25" customHeight="1" x14ac:dyDescent="0.3">
      <c r="B40" s="131" t="s">
        <v>726</v>
      </c>
      <c r="C40" s="132"/>
      <c r="D40" s="132"/>
      <c r="E40" s="133"/>
    </row>
    <row r="41" spans="2:5" ht="25" customHeight="1" x14ac:dyDescent="0.3">
      <c r="B41" s="131" t="s">
        <v>727</v>
      </c>
      <c r="C41" s="132"/>
      <c r="D41" s="132"/>
      <c r="E41" s="133"/>
    </row>
    <row r="42" spans="2:5" ht="25" customHeight="1" x14ac:dyDescent="0.3">
      <c r="B42" s="131" t="s">
        <v>728</v>
      </c>
      <c r="C42" s="132"/>
      <c r="D42" s="132"/>
      <c r="E42" s="133"/>
    </row>
    <row r="43" spans="2:5" ht="25" customHeight="1" x14ac:dyDescent="0.3">
      <c r="B43" s="131" t="s">
        <v>729</v>
      </c>
      <c r="C43" s="132"/>
      <c r="D43" s="132"/>
      <c r="E43" s="133"/>
    </row>
    <row r="44" spans="2:5" ht="25" customHeight="1" x14ac:dyDescent="0.3">
      <c r="B44" s="128" t="s">
        <v>730</v>
      </c>
      <c r="C44" s="129">
        <f>SUM(C39:C43)</f>
        <v>0</v>
      </c>
      <c r="D44" s="129">
        <f t="shared" ref="D44:E44" si="6">SUM(D39:D43)</f>
        <v>0</v>
      </c>
      <c r="E44" s="130">
        <f t="shared" si="6"/>
        <v>0</v>
      </c>
    </row>
    <row r="45" spans="2:5" ht="25" customHeight="1" x14ac:dyDescent="0.3">
      <c r="B45" s="131" t="s">
        <v>731</v>
      </c>
      <c r="C45" s="138"/>
      <c r="D45" s="138"/>
      <c r="E45" s="139"/>
    </row>
    <row r="46" spans="2:5" ht="25" customHeight="1" x14ac:dyDescent="0.3">
      <c r="B46" s="131" t="s">
        <v>732</v>
      </c>
      <c r="C46" s="132"/>
      <c r="D46" s="132"/>
      <c r="E46" s="140"/>
    </row>
    <row r="47" spans="2:5" ht="25" customHeight="1" x14ac:dyDescent="0.3">
      <c r="B47" s="131" t="s">
        <v>733</v>
      </c>
      <c r="C47" s="132"/>
      <c r="D47" s="141"/>
      <c r="E47" s="140"/>
    </row>
    <row r="48" spans="2:5" ht="25" customHeight="1" x14ac:dyDescent="0.3">
      <c r="B48" s="131" t="s">
        <v>734</v>
      </c>
      <c r="C48" s="138"/>
      <c r="D48" s="138"/>
      <c r="E48" s="139"/>
    </row>
    <row r="49" spans="2:5" ht="25" customHeight="1" x14ac:dyDescent="0.3">
      <c r="B49" s="128" t="s">
        <v>735</v>
      </c>
      <c r="C49" s="129">
        <f>SUM(C45:C48)</f>
        <v>0</v>
      </c>
      <c r="D49" s="129">
        <f t="shared" ref="D49:E49" si="7">SUM(D45:D48)</f>
        <v>0</v>
      </c>
      <c r="E49" s="130">
        <f t="shared" si="7"/>
        <v>0</v>
      </c>
    </row>
    <row r="50" spans="2:5" ht="25" customHeight="1" x14ac:dyDescent="0.3">
      <c r="B50" s="128" t="s">
        <v>736</v>
      </c>
      <c r="C50" s="142">
        <f>C44-C49</f>
        <v>0</v>
      </c>
      <c r="D50" s="142">
        <f t="shared" ref="D50:E50" si="8">D44-D49</f>
        <v>0</v>
      </c>
      <c r="E50" s="143">
        <f t="shared" si="8"/>
        <v>0</v>
      </c>
    </row>
    <row r="51" spans="2:5" ht="25" customHeight="1" x14ac:dyDescent="0.3">
      <c r="B51" s="128" t="s">
        <v>737</v>
      </c>
      <c r="C51" s="138"/>
      <c r="D51" s="138"/>
      <c r="E51" s="139"/>
    </row>
    <row r="52" spans="2:5" ht="25" customHeight="1" x14ac:dyDescent="0.3">
      <c r="B52" s="128" t="s">
        <v>738</v>
      </c>
      <c r="C52" s="142">
        <f>C24+C37+C50</f>
        <v>0</v>
      </c>
      <c r="D52" s="142">
        <f t="shared" ref="D52:E52" si="9">D24+D37+D50</f>
        <v>0</v>
      </c>
      <c r="E52" s="143">
        <f t="shared" si="9"/>
        <v>0</v>
      </c>
    </row>
    <row r="53" spans="2:5" ht="25" customHeight="1" x14ac:dyDescent="0.3">
      <c r="B53" s="128" t="s">
        <v>739</v>
      </c>
      <c r="C53" s="138"/>
      <c r="D53" s="138"/>
      <c r="E53" s="139"/>
    </row>
    <row r="54" spans="2:5" ht="25" customHeight="1" x14ac:dyDescent="0.3">
      <c r="B54" s="144" t="s">
        <v>740</v>
      </c>
      <c r="C54" s="145">
        <f>C52+C53</f>
        <v>0</v>
      </c>
      <c r="D54" s="145">
        <f t="shared" ref="D54:E54" si="10">D52+D53</f>
        <v>0</v>
      </c>
      <c r="E54" s="146">
        <f t="shared" si="10"/>
        <v>0</v>
      </c>
    </row>
    <row r="55" spans="2:5" x14ac:dyDescent="0.3">
      <c r="B55" s="466"/>
      <c r="C55" s="466"/>
      <c r="D55" s="466"/>
      <c r="E55" s="466"/>
    </row>
    <row r="56" spans="2:5" x14ac:dyDescent="0.3">
      <c r="B56" s="467" t="s">
        <v>741</v>
      </c>
      <c r="C56" s="468"/>
      <c r="D56" s="468"/>
      <c r="E56" s="469"/>
    </row>
    <row r="57" spans="2:5" x14ac:dyDescent="0.3">
      <c r="B57" s="470" t="s">
        <v>742</v>
      </c>
      <c r="C57" s="470"/>
      <c r="D57" s="470"/>
      <c r="E57" s="470"/>
    </row>
    <row r="58" spans="2:5" x14ac:dyDescent="0.3">
      <c r="B58" s="470" t="s">
        <v>743</v>
      </c>
      <c r="C58" s="470"/>
      <c r="D58" s="470"/>
      <c r="E58" s="470"/>
    </row>
    <row r="59" spans="2:5" x14ac:dyDescent="0.3">
      <c r="B59" s="470" t="s">
        <v>744</v>
      </c>
      <c r="C59" s="470"/>
      <c r="D59" s="470"/>
      <c r="E59" s="470"/>
    </row>
    <row r="60" spans="2:5" x14ac:dyDescent="0.3">
      <c r="B60" s="478" t="s">
        <v>745</v>
      </c>
      <c r="C60" s="479"/>
      <c r="D60" s="479"/>
      <c r="E60" s="480"/>
    </row>
    <row r="61" spans="2:5" x14ac:dyDescent="0.3">
      <c r="B61" s="481" t="s">
        <v>746</v>
      </c>
      <c r="C61" s="482"/>
      <c r="D61" s="482"/>
      <c r="E61" s="483"/>
    </row>
    <row r="63" spans="2:5" ht="15" x14ac:dyDescent="0.3">
      <c r="B63" s="147"/>
    </row>
    <row r="65" spans="2:11" x14ac:dyDescent="0.3">
      <c r="B65" s="471"/>
      <c r="C65" s="471"/>
      <c r="D65" s="471"/>
      <c r="E65" s="471"/>
    </row>
    <row r="66" spans="2:11" x14ac:dyDescent="0.3">
      <c r="B66" s="471"/>
      <c r="C66" s="471"/>
      <c r="D66" s="471"/>
      <c r="E66" s="471"/>
    </row>
    <row r="68" spans="2:11" s="123" customFormat="1" x14ac:dyDescent="0.3">
      <c r="B68" s="125"/>
      <c r="C68" s="126"/>
      <c r="D68" s="127"/>
      <c r="E68" s="124"/>
    </row>
    <row r="69" spans="2:11" s="123" customFormat="1" x14ac:dyDescent="0.3">
      <c r="B69" s="125"/>
      <c r="C69" s="126"/>
      <c r="D69" s="127"/>
      <c r="E69" s="124"/>
    </row>
    <row r="70" spans="2:11" x14ac:dyDescent="0.3">
      <c r="B70" s="125">
        <v>13</v>
      </c>
    </row>
    <row r="71" spans="2:11" x14ac:dyDescent="0.3">
      <c r="F71" s="148"/>
      <c r="G71" s="149"/>
      <c r="H71" s="149"/>
      <c r="I71" s="148"/>
    </row>
    <row r="72" spans="2:11" x14ac:dyDescent="0.3">
      <c r="F72" s="150"/>
      <c r="G72" s="150"/>
      <c r="H72" s="150"/>
      <c r="I72" s="150"/>
      <c r="K72" s="126"/>
    </row>
    <row r="73" spans="2:11" x14ac:dyDescent="0.3">
      <c r="F73" s="150"/>
      <c r="G73" s="150"/>
      <c r="H73" s="150"/>
      <c r="I73" s="150"/>
      <c r="K73" s="126"/>
    </row>
    <row r="74" spans="2:11" x14ac:dyDescent="0.3">
      <c r="F74" s="150"/>
      <c r="G74" s="150"/>
      <c r="H74" s="150"/>
      <c r="I74" s="150"/>
      <c r="K74" s="126"/>
    </row>
    <row r="80" spans="2:11" ht="39.75" customHeight="1" x14ac:dyDescent="0.3"/>
    <row r="81" ht="59.25" customHeight="1" x14ac:dyDescent="0.3"/>
  </sheetData>
  <mergeCells count="15">
    <mergeCell ref="B66:E66"/>
    <mergeCell ref="B3:B4"/>
    <mergeCell ref="C3:C4"/>
    <mergeCell ref="D3:D4"/>
    <mergeCell ref="E3:E4"/>
    <mergeCell ref="B58:E58"/>
    <mergeCell ref="B59:E59"/>
    <mergeCell ref="B60:E60"/>
    <mergeCell ref="B61:E61"/>
    <mergeCell ref="B65:E65"/>
    <mergeCell ref="B1:E1"/>
    <mergeCell ref="B2:E2"/>
    <mergeCell ref="B55:E55"/>
    <mergeCell ref="B56:E56"/>
    <mergeCell ref="B57:E57"/>
  </mergeCells>
  <phoneticPr fontId="51" type="noConversion"/>
  <pageMargins left="0.69930555555555596" right="0.69930555555555596"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68"/>
  <sheetViews>
    <sheetView topLeftCell="A52" workbookViewId="0">
      <selection activeCell="F61" sqref="F61"/>
    </sheetView>
  </sheetViews>
  <sheetFormatPr defaultColWidth="9" defaultRowHeight="14" x14ac:dyDescent="0.3"/>
  <cols>
    <col min="1" max="1" width="5.08203125" style="316" customWidth="1"/>
    <col min="2" max="2" width="52.08203125" customWidth="1"/>
    <col min="3" max="3" width="23.33203125" customWidth="1"/>
    <col min="4" max="5" width="21.08203125" customWidth="1"/>
    <col min="6" max="6" width="26.5" customWidth="1"/>
  </cols>
  <sheetData>
    <row r="1" spans="2:6" ht="30" customHeight="1" x14ac:dyDescent="0.3">
      <c r="B1" s="485" t="s">
        <v>690</v>
      </c>
      <c r="C1" s="486"/>
      <c r="D1" s="486"/>
      <c r="E1" s="486"/>
      <c r="F1" s="487"/>
    </row>
    <row r="2" spans="2:6" ht="25" customHeight="1" x14ac:dyDescent="0.3">
      <c r="B2" s="488" t="s">
        <v>747</v>
      </c>
      <c r="C2" s="489"/>
      <c r="D2" s="489"/>
      <c r="E2" s="489"/>
      <c r="F2" s="490"/>
    </row>
    <row r="3" spans="2:6" ht="25" customHeight="1" x14ac:dyDescent="0.3">
      <c r="B3" s="491" t="s">
        <v>551</v>
      </c>
      <c r="C3" s="492"/>
      <c r="D3" s="492"/>
      <c r="E3" s="492"/>
      <c r="F3" s="493"/>
    </row>
    <row r="4" spans="2:6" ht="25" customHeight="1" x14ac:dyDescent="0.3">
      <c r="B4" s="87" t="s">
        <v>748</v>
      </c>
      <c r="C4" s="64" t="str">
        <f ca="1">YEAR(TODAY())-3&amp;"年"</f>
        <v>2019年</v>
      </c>
      <c r="D4" s="64" t="str">
        <f ca="1">YEAR(TODAY())-2&amp;"年"</f>
        <v>2020年</v>
      </c>
      <c r="E4" s="88" t="str">
        <f ca="1">YEAR(TODAY())-1&amp;"年"</f>
        <v>2021年</v>
      </c>
      <c r="F4" s="89" t="str">
        <f>TEXT(基本信息!C3,"yyyy年m月")</f>
        <v>2022年9月</v>
      </c>
    </row>
    <row r="5" spans="2:6" ht="25" customHeight="1" x14ac:dyDescent="0.3">
      <c r="B5" s="90" t="s">
        <v>691</v>
      </c>
      <c r="C5" s="91"/>
      <c r="D5" s="91"/>
      <c r="E5" s="92"/>
      <c r="F5" s="93"/>
    </row>
    <row r="6" spans="2:6" ht="25" customHeight="1" x14ac:dyDescent="0.3">
      <c r="B6" s="94" t="s">
        <v>749</v>
      </c>
      <c r="C6" s="95"/>
      <c r="D6" s="95"/>
      <c r="E6" s="96"/>
      <c r="F6" s="97"/>
    </row>
    <row r="7" spans="2:6" ht="25" customHeight="1" x14ac:dyDescent="0.3">
      <c r="B7" s="94" t="s">
        <v>750</v>
      </c>
      <c r="C7" s="95"/>
      <c r="D7" s="95"/>
      <c r="E7" s="96"/>
      <c r="F7" s="97"/>
    </row>
    <row r="8" spans="2:6" ht="25" customHeight="1" x14ac:dyDescent="0.3">
      <c r="B8" s="94" t="s">
        <v>751</v>
      </c>
      <c r="C8" s="95"/>
      <c r="D8" s="95"/>
      <c r="E8" s="96"/>
      <c r="F8" s="97"/>
    </row>
    <row r="9" spans="2:6" ht="25" customHeight="1" x14ac:dyDescent="0.3">
      <c r="B9" s="94" t="s">
        <v>752</v>
      </c>
      <c r="C9" s="95"/>
      <c r="D9" s="95"/>
      <c r="E9" s="96"/>
      <c r="F9" s="97"/>
    </row>
    <row r="10" spans="2:6" ht="25" customHeight="1" x14ac:dyDescent="0.3">
      <c r="B10" s="94" t="s">
        <v>753</v>
      </c>
      <c r="C10" s="95"/>
      <c r="D10" s="95"/>
      <c r="E10" s="96"/>
      <c r="F10" s="97"/>
    </row>
    <row r="11" spans="2:6" ht="25" customHeight="1" x14ac:dyDescent="0.3">
      <c r="B11" s="94" t="s">
        <v>754</v>
      </c>
      <c r="C11" s="95"/>
      <c r="D11" s="95"/>
      <c r="E11" s="96"/>
      <c r="F11" s="97"/>
    </row>
    <row r="12" spans="2:6" ht="25" customHeight="1" x14ac:dyDescent="0.3">
      <c r="B12" s="94" t="s">
        <v>755</v>
      </c>
      <c r="C12" s="95"/>
      <c r="D12" s="95"/>
      <c r="E12" s="96"/>
      <c r="F12" s="97"/>
    </row>
    <row r="13" spans="2:6" ht="25" customHeight="1" x14ac:dyDescent="0.3">
      <c r="B13" s="94" t="s">
        <v>756</v>
      </c>
      <c r="C13" s="95"/>
      <c r="D13" s="95"/>
      <c r="E13" s="96"/>
      <c r="F13" s="97"/>
    </row>
    <row r="14" spans="2:6" ht="25" customHeight="1" x14ac:dyDescent="0.3">
      <c r="B14" s="94" t="s">
        <v>757</v>
      </c>
      <c r="C14" s="95"/>
      <c r="D14" s="95"/>
      <c r="E14" s="96"/>
      <c r="F14" s="97"/>
    </row>
    <row r="15" spans="2:6" ht="25" customHeight="1" x14ac:dyDescent="0.3">
      <c r="B15" s="94" t="s">
        <v>758</v>
      </c>
      <c r="C15" s="95"/>
      <c r="D15" s="95"/>
      <c r="E15" s="96"/>
      <c r="F15" s="97"/>
    </row>
    <row r="16" spans="2:6" ht="25" customHeight="1" x14ac:dyDescent="0.3">
      <c r="B16" s="94" t="s">
        <v>759</v>
      </c>
      <c r="C16" s="95"/>
      <c r="D16" s="95"/>
      <c r="E16" s="96"/>
      <c r="F16" s="97"/>
    </row>
    <row r="17" spans="2:6" ht="25" customHeight="1" x14ac:dyDescent="0.3">
      <c r="B17" s="94" t="s">
        <v>760</v>
      </c>
      <c r="C17" s="95"/>
      <c r="D17" s="95"/>
      <c r="E17" s="96"/>
      <c r="F17" s="97"/>
    </row>
    <row r="18" spans="2:6" ht="25" customHeight="1" x14ac:dyDescent="0.3">
      <c r="B18" s="94" t="s">
        <v>761</v>
      </c>
      <c r="C18" s="95"/>
      <c r="D18" s="95"/>
      <c r="E18" s="96"/>
      <c r="F18" s="97"/>
    </row>
    <row r="19" spans="2:6" ht="25" customHeight="1" x14ac:dyDescent="0.3">
      <c r="B19" s="98" t="s">
        <v>762</v>
      </c>
      <c r="C19" s="99">
        <f>SUM(C6:C18)</f>
        <v>0</v>
      </c>
      <c r="D19" s="99">
        <f>SUM(D6:D18)</f>
        <v>0</v>
      </c>
      <c r="E19" s="99">
        <f>SUM(E6:E18)</f>
        <v>0</v>
      </c>
      <c r="F19" s="100">
        <f>SUM(F6:F18)</f>
        <v>0</v>
      </c>
    </row>
    <row r="20" spans="2:6" ht="25" customHeight="1" x14ac:dyDescent="0.3">
      <c r="B20" s="94" t="s">
        <v>763</v>
      </c>
      <c r="C20" s="95"/>
      <c r="D20" s="95"/>
      <c r="E20" s="96"/>
      <c r="F20" s="97"/>
    </row>
    <row r="21" spans="2:6" ht="25" customHeight="1" x14ac:dyDescent="0.3">
      <c r="B21" s="94" t="s">
        <v>764</v>
      </c>
      <c r="C21" s="95"/>
      <c r="D21" s="95"/>
      <c r="E21" s="96"/>
      <c r="F21" s="97"/>
    </row>
    <row r="22" spans="2:6" ht="25" customHeight="1" x14ac:dyDescent="0.3">
      <c r="B22" s="94" t="s">
        <v>765</v>
      </c>
      <c r="C22" s="95"/>
      <c r="D22" s="95"/>
      <c r="E22" s="96"/>
      <c r="F22" s="97"/>
    </row>
    <row r="23" spans="2:6" ht="25" customHeight="1" x14ac:dyDescent="0.3">
      <c r="B23" s="94" t="s">
        <v>766</v>
      </c>
      <c r="C23" s="95"/>
      <c r="D23" s="95"/>
      <c r="E23" s="96"/>
      <c r="F23" s="97"/>
    </row>
    <row r="24" spans="2:6" ht="25" customHeight="1" x14ac:dyDescent="0.3">
      <c r="B24" s="94" t="s">
        <v>767</v>
      </c>
      <c r="C24" s="95"/>
      <c r="D24" s="95"/>
      <c r="E24" s="96"/>
      <c r="F24" s="97"/>
    </row>
    <row r="25" spans="2:6" ht="25" customHeight="1" x14ac:dyDescent="0.3">
      <c r="B25" s="94" t="s">
        <v>768</v>
      </c>
      <c r="C25" s="95"/>
      <c r="D25" s="95"/>
      <c r="E25" s="96"/>
      <c r="F25" s="97"/>
    </row>
    <row r="26" spans="2:6" ht="25" customHeight="1" x14ac:dyDescent="0.3">
      <c r="B26" s="94" t="s">
        <v>769</v>
      </c>
      <c r="C26" s="95"/>
      <c r="D26" s="95"/>
      <c r="E26" s="96"/>
      <c r="F26" s="97"/>
    </row>
    <row r="27" spans="2:6" ht="25" customHeight="1" x14ac:dyDescent="0.3">
      <c r="B27" s="94" t="s">
        <v>707</v>
      </c>
      <c r="C27" s="95"/>
      <c r="D27" s="95"/>
      <c r="E27" s="96"/>
      <c r="F27" s="97"/>
    </row>
    <row r="28" spans="2:6" ht="25" customHeight="1" x14ac:dyDescent="0.3">
      <c r="B28" s="94" t="s">
        <v>708</v>
      </c>
      <c r="C28" s="95"/>
      <c r="D28" s="95"/>
      <c r="E28" s="96"/>
      <c r="F28" s="97"/>
    </row>
    <row r="29" spans="2:6" ht="25" customHeight="1" x14ac:dyDescent="0.3">
      <c r="B29" s="98" t="s">
        <v>709</v>
      </c>
      <c r="C29" s="99">
        <f>SUM(C20:C28)</f>
        <v>0</v>
      </c>
      <c r="D29" s="99">
        <f>SUM(D20:D28)</f>
        <v>0</v>
      </c>
      <c r="E29" s="99">
        <f>SUM(E20:E28)</f>
        <v>0</v>
      </c>
      <c r="F29" s="100">
        <f>SUM(F20:F28)</f>
        <v>0</v>
      </c>
    </row>
    <row r="30" spans="2:6" ht="25" customHeight="1" x14ac:dyDescent="0.3">
      <c r="B30" s="90" t="s">
        <v>770</v>
      </c>
      <c r="C30" s="99">
        <f>C19-C29</f>
        <v>0</v>
      </c>
      <c r="D30" s="99">
        <f>D19-D29</f>
        <v>0</v>
      </c>
      <c r="E30" s="99">
        <f>E19-E29</f>
        <v>0</v>
      </c>
      <c r="F30" s="100">
        <f>F19-F29</f>
        <v>0</v>
      </c>
    </row>
    <row r="31" spans="2:6" ht="25" customHeight="1" x14ac:dyDescent="0.3">
      <c r="B31" s="90" t="s">
        <v>711</v>
      </c>
      <c r="C31" s="99"/>
      <c r="D31" s="99"/>
      <c r="E31" s="101"/>
      <c r="F31" s="102"/>
    </row>
    <row r="32" spans="2:6" ht="25" customHeight="1" x14ac:dyDescent="0.3">
      <c r="B32" s="94" t="s">
        <v>771</v>
      </c>
      <c r="C32" s="95"/>
      <c r="D32" s="95"/>
      <c r="E32" s="96"/>
      <c r="F32" s="97"/>
    </row>
    <row r="33" spans="2:6" ht="25" customHeight="1" x14ac:dyDescent="0.3">
      <c r="B33" s="94" t="s">
        <v>772</v>
      </c>
      <c r="C33" s="95"/>
      <c r="D33" s="95"/>
      <c r="E33" s="96"/>
      <c r="F33" s="97"/>
    </row>
    <row r="34" spans="2:6" ht="25" customHeight="1" x14ac:dyDescent="0.3">
      <c r="B34" s="94" t="s">
        <v>773</v>
      </c>
      <c r="C34" s="95"/>
      <c r="D34" s="95"/>
      <c r="E34" s="96"/>
      <c r="F34" s="97"/>
    </row>
    <row r="35" spans="2:6" ht="25" customHeight="1" x14ac:dyDescent="0.3">
      <c r="B35" s="94" t="s">
        <v>774</v>
      </c>
      <c r="C35" s="103"/>
      <c r="D35" s="103"/>
      <c r="E35" s="104"/>
      <c r="F35" s="105"/>
    </row>
    <row r="36" spans="2:6" ht="25" customHeight="1" x14ac:dyDescent="0.3">
      <c r="B36" s="94" t="s">
        <v>775</v>
      </c>
      <c r="C36" s="95"/>
      <c r="D36" s="95"/>
      <c r="E36" s="96"/>
      <c r="F36" s="97"/>
    </row>
    <row r="37" spans="2:6" ht="25" customHeight="1" x14ac:dyDescent="0.3">
      <c r="B37" s="98" t="s">
        <v>776</v>
      </c>
      <c r="C37" s="99">
        <f>SUM(C32:C36)</f>
        <v>0</v>
      </c>
      <c r="D37" s="99">
        <f>SUM(D32:D36)</f>
        <v>0</v>
      </c>
      <c r="E37" s="99">
        <f>SUM(E32:E36)</f>
        <v>0</v>
      </c>
      <c r="F37" s="100">
        <f>SUM(F32:F36)</f>
        <v>0</v>
      </c>
    </row>
    <row r="38" spans="2:6" ht="25" customHeight="1" x14ac:dyDescent="0.3">
      <c r="B38" s="94" t="s">
        <v>777</v>
      </c>
      <c r="C38" s="95"/>
      <c r="D38" s="95"/>
      <c r="E38" s="96"/>
      <c r="F38" s="97"/>
    </row>
    <row r="39" spans="2:6" ht="25" customHeight="1" x14ac:dyDescent="0.3">
      <c r="B39" s="94" t="s">
        <v>778</v>
      </c>
      <c r="C39" s="95"/>
      <c r="D39" s="95"/>
      <c r="E39" s="96"/>
      <c r="F39" s="97"/>
    </row>
    <row r="40" spans="2:6" ht="25" customHeight="1" x14ac:dyDescent="0.3">
      <c r="B40" s="94" t="s">
        <v>779</v>
      </c>
      <c r="C40" s="95"/>
      <c r="D40" s="95"/>
      <c r="E40" s="96"/>
      <c r="F40" s="97"/>
    </row>
    <row r="41" spans="2:6" ht="25" customHeight="1" x14ac:dyDescent="0.3">
      <c r="B41" s="94" t="s">
        <v>780</v>
      </c>
      <c r="C41" s="95"/>
      <c r="D41" s="95"/>
      <c r="E41" s="96"/>
      <c r="F41" s="97"/>
    </row>
    <row r="42" spans="2:6" ht="25" customHeight="1" x14ac:dyDescent="0.3">
      <c r="B42" s="94" t="s">
        <v>781</v>
      </c>
      <c r="C42" s="95"/>
      <c r="D42" s="95"/>
      <c r="E42" s="96"/>
      <c r="F42" s="97"/>
    </row>
    <row r="43" spans="2:6" ht="25" customHeight="1" x14ac:dyDescent="0.3">
      <c r="B43" s="98" t="s">
        <v>722</v>
      </c>
      <c r="C43" s="99">
        <f>SUM(C38:C42)</f>
        <v>0</v>
      </c>
      <c r="D43" s="99">
        <f>SUM(D38:D42)</f>
        <v>0</v>
      </c>
      <c r="E43" s="99">
        <f>SUM(E38:E42)</f>
        <v>0</v>
      </c>
      <c r="F43" s="100">
        <f>SUM(F38:F42)</f>
        <v>0</v>
      </c>
    </row>
    <row r="44" spans="2:6" ht="25" customHeight="1" x14ac:dyDescent="0.3">
      <c r="B44" s="90" t="s">
        <v>782</v>
      </c>
      <c r="C44" s="99">
        <f>C37-C43</f>
        <v>0</v>
      </c>
      <c r="D44" s="99">
        <f>D37-D43</f>
        <v>0</v>
      </c>
      <c r="E44" s="99">
        <f>E37-E43</f>
        <v>0</v>
      </c>
      <c r="F44" s="100">
        <f>F37-F43</f>
        <v>0</v>
      </c>
    </row>
    <row r="45" spans="2:6" ht="25" customHeight="1" x14ac:dyDescent="0.3">
      <c r="B45" s="90" t="s">
        <v>724</v>
      </c>
      <c r="C45" s="99"/>
      <c r="D45" s="99"/>
      <c r="E45" s="101"/>
      <c r="F45" s="102"/>
    </row>
    <row r="46" spans="2:6" ht="25" customHeight="1" x14ac:dyDescent="0.3">
      <c r="B46" s="94" t="s">
        <v>783</v>
      </c>
      <c r="C46" s="95"/>
      <c r="D46" s="95"/>
      <c r="E46" s="96"/>
      <c r="F46" s="97"/>
    </row>
    <row r="47" spans="2:6" ht="25" customHeight="1" x14ac:dyDescent="0.3">
      <c r="B47" s="94" t="s">
        <v>726</v>
      </c>
      <c r="C47" s="95"/>
      <c r="D47" s="95"/>
      <c r="E47" s="96"/>
      <c r="F47" s="97"/>
    </row>
    <row r="48" spans="2:6" ht="25" customHeight="1" x14ac:dyDescent="0.3">
      <c r="B48" s="94" t="s">
        <v>784</v>
      </c>
      <c r="C48" s="103"/>
      <c r="D48" s="103"/>
      <c r="E48" s="104"/>
      <c r="F48" s="105"/>
    </row>
    <row r="49" spans="2:6" ht="25" customHeight="1" x14ac:dyDescent="0.3">
      <c r="B49" s="94" t="s">
        <v>785</v>
      </c>
      <c r="C49" s="95"/>
      <c r="D49" s="95"/>
      <c r="E49" s="96"/>
      <c r="F49" s="97"/>
    </row>
    <row r="50" spans="2:6" ht="25" customHeight="1" x14ac:dyDescent="0.3">
      <c r="B50" s="94" t="s">
        <v>786</v>
      </c>
      <c r="C50" s="95"/>
      <c r="D50" s="95"/>
      <c r="E50" s="96"/>
      <c r="F50" s="97"/>
    </row>
    <row r="51" spans="2:6" ht="25" customHeight="1" x14ac:dyDescent="0.3">
      <c r="B51" s="98" t="s">
        <v>787</v>
      </c>
      <c r="C51" s="99">
        <f>SUM(C46+C48+C49+C50)</f>
        <v>0</v>
      </c>
      <c r="D51" s="99">
        <f>SUM(D46+D48+D49+D50)</f>
        <v>0</v>
      </c>
      <c r="E51" s="99">
        <f>SUM(E46+E48+E49+E50)</f>
        <v>0</v>
      </c>
      <c r="F51" s="100">
        <f>SUM(F46+F48+F49+F50)</f>
        <v>0</v>
      </c>
    </row>
    <row r="52" spans="2:6" ht="25" customHeight="1" x14ac:dyDescent="0.3">
      <c r="B52" s="94" t="s">
        <v>788</v>
      </c>
      <c r="C52" s="95"/>
      <c r="D52" s="95"/>
      <c r="E52" s="96"/>
      <c r="F52" s="97"/>
    </row>
    <row r="53" spans="2:6" ht="25" customHeight="1" x14ac:dyDescent="0.3">
      <c r="B53" s="94" t="s">
        <v>789</v>
      </c>
      <c r="C53" s="95"/>
      <c r="D53" s="95"/>
      <c r="E53" s="96"/>
      <c r="F53" s="97"/>
    </row>
    <row r="54" spans="2:6" ht="25" customHeight="1" x14ac:dyDescent="0.3">
      <c r="B54" s="94" t="s">
        <v>790</v>
      </c>
      <c r="C54" s="95"/>
      <c r="D54" s="95"/>
      <c r="E54" s="96"/>
      <c r="F54" s="97"/>
    </row>
    <row r="55" spans="2:6" ht="25" customHeight="1" x14ac:dyDescent="0.3">
      <c r="B55" s="94" t="s">
        <v>791</v>
      </c>
      <c r="C55" s="95"/>
      <c r="D55" s="95"/>
      <c r="E55" s="96"/>
      <c r="F55" s="97"/>
    </row>
    <row r="56" spans="2:6" ht="25" customHeight="1" x14ac:dyDescent="0.3">
      <c r="B56" s="98" t="s">
        <v>792</v>
      </c>
      <c r="C56" s="99">
        <f>C52+C53+C55</f>
        <v>0</v>
      </c>
      <c r="D56" s="99">
        <f>D52+D53+D55</f>
        <v>0</v>
      </c>
      <c r="E56" s="99">
        <f>E52+E53+E55</f>
        <v>0</v>
      </c>
      <c r="F56" s="100">
        <f>F52+F53+F55</f>
        <v>0</v>
      </c>
    </row>
    <row r="57" spans="2:6" ht="25" customHeight="1" x14ac:dyDescent="0.3">
      <c r="B57" s="90" t="s">
        <v>793</v>
      </c>
      <c r="C57" s="99">
        <f>C51-C56</f>
        <v>0</v>
      </c>
      <c r="D57" s="99">
        <f>D51-D56</f>
        <v>0</v>
      </c>
      <c r="E57" s="99">
        <f>E51-E56</f>
        <v>0</v>
      </c>
      <c r="F57" s="100">
        <f>F51-F56</f>
        <v>0</v>
      </c>
    </row>
    <row r="58" spans="2:6" ht="25" customHeight="1" x14ac:dyDescent="0.3">
      <c r="B58" s="106" t="s">
        <v>794</v>
      </c>
      <c r="C58" s="95"/>
      <c r="D58" s="95"/>
      <c r="E58" s="96"/>
      <c r="F58" s="97"/>
    </row>
    <row r="59" spans="2:6" ht="25" customHeight="1" x14ac:dyDescent="0.3">
      <c r="B59" s="90" t="s">
        <v>738</v>
      </c>
      <c r="C59" s="99">
        <f>C30+C44+C57+C58</f>
        <v>0</v>
      </c>
      <c r="D59" s="99">
        <f>D30+D44+D57+D58</f>
        <v>0</v>
      </c>
      <c r="E59" s="99">
        <f>E30+E44+E57+E58</f>
        <v>0</v>
      </c>
      <c r="F59" s="100">
        <f>F30+F44+F57+F58</f>
        <v>0</v>
      </c>
    </row>
    <row r="60" spans="2:6" ht="25" customHeight="1" x14ac:dyDescent="0.3">
      <c r="B60" s="94" t="s">
        <v>795</v>
      </c>
      <c r="C60" s="292"/>
      <c r="D60" s="292"/>
      <c r="E60" s="292"/>
      <c r="F60" s="292"/>
    </row>
    <row r="61" spans="2:6" ht="25" customHeight="1" x14ac:dyDescent="0.3">
      <c r="B61" s="107" t="s">
        <v>740</v>
      </c>
      <c r="C61" s="108">
        <f>C59+C60</f>
        <v>0</v>
      </c>
      <c r="D61" s="108">
        <f>D59+D60</f>
        <v>0</v>
      </c>
      <c r="E61" s="108">
        <f>E59+E60</f>
        <v>0</v>
      </c>
      <c r="F61" s="109">
        <f>F59+F60</f>
        <v>0</v>
      </c>
    </row>
    <row r="62" spans="2:6" ht="25" customHeight="1" x14ac:dyDescent="0.3">
      <c r="B62" s="110"/>
      <c r="C62" s="111"/>
      <c r="D62" s="111"/>
      <c r="E62" s="111"/>
      <c r="F62" s="112"/>
    </row>
    <row r="63" spans="2:6" ht="25" customHeight="1" x14ac:dyDescent="0.3">
      <c r="B63" s="113" t="s">
        <v>741</v>
      </c>
      <c r="C63" s="114"/>
      <c r="D63" s="114"/>
      <c r="E63" s="114"/>
      <c r="F63" s="115"/>
    </row>
    <row r="64" spans="2:6" x14ac:dyDescent="0.3">
      <c r="B64" s="484" t="s">
        <v>742</v>
      </c>
      <c r="C64" s="484"/>
      <c r="D64" s="484"/>
      <c r="E64" s="484"/>
      <c r="F64" s="484"/>
    </row>
    <row r="65" spans="2:6" x14ac:dyDescent="0.3">
      <c r="B65" s="484" t="s">
        <v>796</v>
      </c>
      <c r="C65" s="484"/>
      <c r="D65" s="484"/>
      <c r="E65" s="484"/>
      <c r="F65" s="484"/>
    </row>
    <row r="66" spans="2:6" x14ac:dyDescent="0.3">
      <c r="B66" s="484" t="s">
        <v>744</v>
      </c>
      <c r="C66" s="484"/>
      <c r="D66" s="484"/>
      <c r="E66" s="484"/>
      <c r="F66" s="484"/>
    </row>
    <row r="67" spans="2:6" x14ac:dyDescent="0.3">
      <c r="B67" s="116" t="s">
        <v>745</v>
      </c>
      <c r="C67" s="117"/>
      <c r="D67" s="117"/>
      <c r="E67" s="117"/>
      <c r="F67" s="118"/>
    </row>
    <row r="68" spans="2:6" x14ac:dyDescent="0.3">
      <c r="B68" s="119" t="s">
        <v>797</v>
      </c>
      <c r="C68" s="120"/>
      <c r="D68" s="121"/>
      <c r="E68" s="121"/>
      <c r="F68" s="122"/>
    </row>
  </sheetData>
  <sheetProtection algorithmName="SHA-512" hashValue="9iIFoa/8FbJjs8SPAaP4vBemeSOktMHiAkLVmiT2owdN2BYKndsJoV0yE1faGq+rLw3l0rEsf1G6HsvcIK9c2A==" saltValue="XEJJLo/2ttVcNYi9bIU14A==" spinCount="100000" sheet="1" objects="1" scenarios="1"/>
  <mergeCells count="7">
    <mergeCell ref="B66:F66"/>
    <mergeCell ref="A1:A1048576"/>
    <mergeCell ref="B1:F1"/>
    <mergeCell ref="B2:F2"/>
    <mergeCell ref="B3:F3"/>
    <mergeCell ref="B64:F64"/>
    <mergeCell ref="B65:F65"/>
  </mergeCells>
  <phoneticPr fontId="51" type="noConversion"/>
  <pageMargins left="0.69930555555555596" right="0.69930555555555596"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5"/>
  <sheetViews>
    <sheetView topLeftCell="B1" workbookViewId="0">
      <selection activeCell="B3" sqref="B3:F3"/>
    </sheetView>
  </sheetViews>
  <sheetFormatPr defaultColWidth="9" defaultRowHeight="14" x14ac:dyDescent="0.3"/>
  <cols>
    <col min="1" max="1" width="4" style="316" customWidth="1"/>
    <col min="2" max="2" width="28.4140625" customWidth="1"/>
    <col min="3" max="3" width="25.08203125" customWidth="1"/>
    <col min="4" max="4" width="23.25" customWidth="1"/>
    <col min="5" max="5" width="22.83203125" customWidth="1"/>
    <col min="6" max="6" width="17.75" customWidth="1"/>
  </cols>
  <sheetData>
    <row r="1" spans="2:6" ht="27.65" customHeight="1" x14ac:dyDescent="0.3">
      <c r="B1" s="494" t="s">
        <v>798</v>
      </c>
      <c r="C1" s="494"/>
      <c r="D1" s="494"/>
      <c r="E1" s="494"/>
      <c r="F1" s="494"/>
    </row>
    <row r="2" spans="2:6" ht="25" customHeight="1" x14ac:dyDescent="0.3">
      <c r="B2" s="495" t="s">
        <v>1012</v>
      </c>
      <c r="C2" s="495"/>
      <c r="D2" s="495"/>
      <c r="E2" s="495"/>
      <c r="F2" s="495"/>
    </row>
    <row r="3" spans="2:6" ht="25" customHeight="1" x14ac:dyDescent="0.3">
      <c r="B3" s="496" t="s">
        <v>1079</v>
      </c>
      <c r="C3" s="496"/>
      <c r="D3" s="496"/>
      <c r="E3" s="496"/>
      <c r="F3" s="496"/>
    </row>
    <row r="4" spans="2:6" ht="25" customHeight="1" x14ac:dyDescent="0.3">
      <c r="B4" s="498" t="s">
        <v>799</v>
      </c>
      <c r="C4" s="497" t="s">
        <v>800</v>
      </c>
      <c r="D4" s="497"/>
      <c r="E4" s="497"/>
      <c r="F4" s="497"/>
    </row>
    <row r="5" spans="2:6" ht="25" customHeight="1" x14ac:dyDescent="0.3">
      <c r="B5" s="498"/>
      <c r="C5" s="64" t="str">
        <f ca="1">YEAR(TODAY())-3&amp;"年"</f>
        <v>2019年</v>
      </c>
      <c r="D5" s="65" t="str">
        <f ca="1">YEAR(TODAY())-2&amp;"年"</f>
        <v>2020年</v>
      </c>
      <c r="E5" s="65" t="str">
        <f ca="1">YEAR(TODAY())-1&amp;"年"</f>
        <v>2021年</v>
      </c>
      <c r="F5" s="82" t="str">
        <f>TEXT(基本信息!C3,"yyyy年m月")</f>
        <v>2022年9月</v>
      </c>
    </row>
    <row r="6" spans="2:6" ht="25" customHeight="1" x14ac:dyDescent="0.3">
      <c r="B6" s="66" t="s">
        <v>801</v>
      </c>
      <c r="C6" s="72"/>
      <c r="D6" s="83"/>
      <c r="E6" s="84"/>
      <c r="F6" s="85"/>
    </row>
    <row r="7" spans="2:6" ht="25" customHeight="1" x14ac:dyDescent="0.3">
      <c r="B7" s="66" t="s">
        <v>802</v>
      </c>
      <c r="C7" s="72"/>
      <c r="D7" s="79"/>
      <c r="E7" s="86"/>
      <c r="F7" s="85"/>
    </row>
    <row r="8" spans="2:6" ht="25" customHeight="1" x14ac:dyDescent="0.3">
      <c r="B8" s="66" t="s">
        <v>803</v>
      </c>
      <c r="C8" s="72"/>
      <c r="D8" s="79"/>
      <c r="E8" s="86"/>
      <c r="F8" s="85"/>
    </row>
    <row r="9" spans="2:6" ht="25" customHeight="1" x14ac:dyDescent="0.3">
      <c r="B9" s="66" t="s">
        <v>804</v>
      </c>
      <c r="C9" s="72"/>
      <c r="D9" s="79"/>
      <c r="E9" s="86"/>
      <c r="F9" s="85"/>
    </row>
    <row r="10" spans="2:6" ht="25" customHeight="1" x14ac:dyDescent="0.3">
      <c r="B10" s="66" t="s">
        <v>805</v>
      </c>
      <c r="C10" s="85"/>
      <c r="D10" s="85"/>
      <c r="E10" s="85"/>
      <c r="F10" s="85"/>
    </row>
    <row r="11" spans="2:6" ht="25" customHeight="1" x14ac:dyDescent="0.3">
      <c r="B11" s="66" t="s">
        <v>1007</v>
      </c>
      <c r="C11" s="72"/>
      <c r="D11" s="83"/>
      <c r="E11" s="84"/>
      <c r="F11" s="85"/>
    </row>
    <row r="12" spans="2:6" ht="25" customHeight="1" x14ac:dyDescent="0.3">
      <c r="B12" s="66" t="s">
        <v>1008</v>
      </c>
      <c r="C12" s="72"/>
      <c r="D12" s="79"/>
      <c r="E12" s="86"/>
      <c r="F12" s="85"/>
    </row>
    <row r="13" spans="2:6" ht="25" customHeight="1" x14ac:dyDescent="0.3">
      <c r="B13" s="66" t="s">
        <v>1009</v>
      </c>
      <c r="C13" s="72"/>
      <c r="D13" s="79"/>
      <c r="E13" s="86"/>
      <c r="F13" s="85"/>
    </row>
    <row r="14" spans="2:6" ht="25" customHeight="1" x14ac:dyDescent="0.3">
      <c r="B14" s="66" t="s">
        <v>1010</v>
      </c>
      <c r="C14" s="72"/>
      <c r="D14" s="79"/>
      <c r="E14" s="86"/>
      <c r="F14" s="85"/>
    </row>
    <row r="15" spans="2:6" ht="25" customHeight="1" x14ac:dyDescent="0.3">
      <c r="B15" s="66" t="s">
        <v>1011</v>
      </c>
      <c r="C15" s="85"/>
      <c r="D15" s="85"/>
      <c r="E15" s="85"/>
      <c r="F15" s="85"/>
    </row>
  </sheetData>
  <sheetProtection algorithmName="SHA-512" hashValue="4L+EZ43+txtaPr38/HvRm3JyYqUKuerFKuj2hNH4IeCryBgta/aY5E0xEW4XRb1fhDQzAN0fTYBweLt4+dO8qg==" saltValue="0tTTM5mksVt0WnW2fjBETg==" spinCount="100000" sheet="1" objects="1"/>
  <mergeCells count="6">
    <mergeCell ref="B1:F1"/>
    <mergeCell ref="B2:F2"/>
    <mergeCell ref="B3:F3"/>
    <mergeCell ref="C4:F4"/>
    <mergeCell ref="A1:A1048576"/>
    <mergeCell ref="B4:B5"/>
  </mergeCells>
  <phoneticPr fontId="51" type="noConversion"/>
  <dataValidations count="1">
    <dataValidation type="decimal" allowBlank="1" showInputMessage="1" showErrorMessage="1" sqref="C6:C9 C11:C14">
      <formula1>-1E+32</formula1>
      <formula2>1E+33</formula2>
    </dataValidation>
  </dataValidations>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D28"/>
  <sheetViews>
    <sheetView zoomScaleNormal="100" workbookViewId="0">
      <selection activeCell="F7" sqref="F7"/>
    </sheetView>
  </sheetViews>
  <sheetFormatPr defaultColWidth="9" defaultRowHeight="14" x14ac:dyDescent="0.3"/>
  <cols>
    <col min="1" max="1" width="4" customWidth="1"/>
    <col min="2" max="2" width="14.58203125" customWidth="1"/>
    <col min="3" max="3" width="59" customWidth="1"/>
    <col min="4" max="4" width="21.25" customWidth="1"/>
  </cols>
  <sheetData>
    <row r="1" spans="2:4" ht="31" customHeight="1" x14ac:dyDescent="0.3">
      <c r="B1" s="500" t="s">
        <v>806</v>
      </c>
      <c r="C1" s="500"/>
      <c r="D1" s="500"/>
    </row>
    <row r="2" spans="2:4" ht="25" customHeight="1" x14ac:dyDescent="0.3">
      <c r="B2" s="495" t="s">
        <v>998</v>
      </c>
      <c r="C2" s="495"/>
      <c r="D2" s="495"/>
    </row>
    <row r="3" spans="2:4" ht="25" customHeight="1" x14ac:dyDescent="0.3">
      <c r="B3" s="201"/>
      <c r="C3" s="496" t="s">
        <v>1079</v>
      </c>
      <c r="D3" s="496"/>
    </row>
    <row r="4" spans="2:4" ht="25" customHeight="1" x14ac:dyDescent="0.3">
      <c r="B4" s="287" t="s">
        <v>997</v>
      </c>
      <c r="C4" s="64" t="s">
        <v>807</v>
      </c>
      <c r="D4" s="64" t="s">
        <v>1080</v>
      </c>
    </row>
    <row r="5" spans="2:4" ht="25" customHeight="1" x14ac:dyDescent="0.3">
      <c r="B5" s="499" t="str">
        <f>TEXT(基本信息!C3,"yyyy年m月")</f>
        <v>2022年9月</v>
      </c>
      <c r="C5" s="288" t="s">
        <v>808</v>
      </c>
      <c r="D5" s="289"/>
    </row>
    <row r="6" spans="2:4" ht="25" customHeight="1" x14ac:dyDescent="0.3">
      <c r="B6" s="499"/>
      <c r="C6" s="288" t="s">
        <v>1005</v>
      </c>
      <c r="D6" s="289"/>
    </row>
    <row r="7" spans="2:4" ht="25" customHeight="1" x14ac:dyDescent="0.3">
      <c r="B7" s="499"/>
      <c r="C7" s="288" t="s">
        <v>810</v>
      </c>
      <c r="D7" s="289"/>
    </row>
    <row r="8" spans="2:4" ht="25" customHeight="1" x14ac:dyDescent="0.3">
      <c r="B8" s="499"/>
      <c r="C8" s="288" t="s">
        <v>811</v>
      </c>
      <c r="D8" s="289"/>
    </row>
    <row r="9" spans="2:4" ht="25" customHeight="1" x14ac:dyDescent="0.3">
      <c r="B9" s="499"/>
      <c r="C9" s="288" t="s">
        <v>812</v>
      </c>
      <c r="D9" s="289"/>
    </row>
    <row r="10" spans="2:4" ht="25" customHeight="1" x14ac:dyDescent="0.3">
      <c r="B10" s="499"/>
      <c r="C10" s="290" t="s">
        <v>465</v>
      </c>
      <c r="D10" s="291">
        <f>SUM(D5:D9)</f>
        <v>0</v>
      </c>
    </row>
    <row r="11" spans="2:4" ht="20" customHeight="1" x14ac:dyDescent="0.3">
      <c r="B11" s="499" t="s">
        <v>999</v>
      </c>
      <c r="C11" s="288" t="s">
        <v>808</v>
      </c>
      <c r="D11" s="289"/>
    </row>
    <row r="12" spans="2:4" ht="20" customHeight="1" x14ac:dyDescent="0.3">
      <c r="B12" s="499"/>
      <c r="C12" s="288" t="s">
        <v>809</v>
      </c>
      <c r="D12" s="289"/>
    </row>
    <row r="13" spans="2:4" ht="20" customHeight="1" x14ac:dyDescent="0.3">
      <c r="B13" s="499"/>
      <c r="C13" s="288" t="s">
        <v>810</v>
      </c>
      <c r="D13" s="289"/>
    </row>
    <row r="14" spans="2:4" ht="20" customHeight="1" x14ac:dyDescent="0.3">
      <c r="B14" s="499"/>
      <c r="C14" s="288" t="s">
        <v>811</v>
      </c>
      <c r="D14" s="289"/>
    </row>
    <row r="15" spans="2:4" ht="20" customHeight="1" x14ac:dyDescent="0.3">
      <c r="B15" s="499"/>
      <c r="C15" s="288" t="s">
        <v>812</v>
      </c>
      <c r="D15" s="289"/>
    </row>
    <row r="16" spans="2:4" ht="20" customHeight="1" x14ac:dyDescent="0.3">
      <c r="B16" s="499"/>
      <c r="C16" s="290" t="s">
        <v>465</v>
      </c>
      <c r="D16" s="291">
        <f>SUM(D11:D15)</f>
        <v>0</v>
      </c>
    </row>
    <row r="17" spans="2:4" ht="20" customHeight="1" x14ac:dyDescent="0.3">
      <c r="B17" s="499" t="s">
        <v>1001</v>
      </c>
      <c r="C17" s="288" t="s">
        <v>808</v>
      </c>
      <c r="D17" s="289"/>
    </row>
    <row r="18" spans="2:4" ht="20" customHeight="1" x14ac:dyDescent="0.3">
      <c r="B18" s="499"/>
      <c r="C18" s="288" t="s">
        <v>809</v>
      </c>
      <c r="D18" s="289"/>
    </row>
    <row r="19" spans="2:4" ht="20" customHeight="1" x14ac:dyDescent="0.3">
      <c r="B19" s="499"/>
      <c r="C19" s="288" t="s">
        <v>810</v>
      </c>
      <c r="D19" s="289"/>
    </row>
    <row r="20" spans="2:4" ht="20" customHeight="1" x14ac:dyDescent="0.3">
      <c r="B20" s="499"/>
      <c r="C20" s="288" t="s">
        <v>811</v>
      </c>
      <c r="D20" s="289"/>
    </row>
    <row r="21" spans="2:4" ht="20" customHeight="1" x14ac:dyDescent="0.3">
      <c r="B21" s="499"/>
      <c r="C21" s="288" t="s">
        <v>812</v>
      </c>
      <c r="D21" s="289"/>
    </row>
    <row r="22" spans="2:4" ht="20" customHeight="1" x14ac:dyDescent="0.3">
      <c r="B22" s="499"/>
      <c r="C22" s="290" t="s">
        <v>465</v>
      </c>
      <c r="D22" s="291">
        <f>SUM(D17:D21)</f>
        <v>0</v>
      </c>
    </row>
    <row r="23" spans="2:4" ht="20" customHeight="1" x14ac:dyDescent="0.3">
      <c r="B23" s="499" t="s">
        <v>1000</v>
      </c>
      <c r="C23" s="288" t="s">
        <v>808</v>
      </c>
      <c r="D23" s="289"/>
    </row>
    <row r="24" spans="2:4" ht="20" customHeight="1" x14ac:dyDescent="0.3">
      <c r="B24" s="499"/>
      <c r="C24" s="288" t="s">
        <v>809</v>
      </c>
      <c r="D24" s="289"/>
    </row>
    <row r="25" spans="2:4" ht="20" customHeight="1" x14ac:dyDescent="0.3">
      <c r="B25" s="499"/>
      <c r="C25" s="288" t="s">
        <v>810</v>
      </c>
      <c r="D25" s="289"/>
    </row>
    <row r="26" spans="2:4" ht="20" customHeight="1" x14ac:dyDescent="0.3">
      <c r="B26" s="499"/>
      <c r="C26" s="288" t="s">
        <v>811</v>
      </c>
      <c r="D26" s="289"/>
    </row>
    <row r="27" spans="2:4" ht="20" customHeight="1" x14ac:dyDescent="0.3">
      <c r="B27" s="499"/>
      <c r="C27" s="288" t="s">
        <v>812</v>
      </c>
      <c r="D27" s="289"/>
    </row>
    <row r="28" spans="2:4" ht="20" customHeight="1" x14ac:dyDescent="0.3">
      <c r="B28" s="499"/>
      <c r="C28" s="290" t="s">
        <v>465</v>
      </c>
      <c r="D28" s="291">
        <f>SUM(D23:D27)</f>
        <v>0</v>
      </c>
    </row>
  </sheetData>
  <sheetProtection algorithmName="SHA-512" hashValue="iyvo19/8e/ryXQXBmlfeyQmvzoVEYH+XDsjmFgPxc2yiyQBDcqOw2hAwMq8E+D2PAV44fu5Ks4/IIVXU0Z+tQg==" saltValue="4iiooSMHTljXARnKtuGV9w==" spinCount="100000" sheet="1" objects="1"/>
  <mergeCells count="7">
    <mergeCell ref="B17:B22"/>
    <mergeCell ref="B23:B28"/>
    <mergeCell ref="C3:D3"/>
    <mergeCell ref="B1:D1"/>
    <mergeCell ref="B2:D2"/>
    <mergeCell ref="B5:B10"/>
    <mergeCell ref="B11:B16"/>
  </mergeCells>
  <phoneticPr fontId="51" type="noConversion"/>
  <dataValidations count="1">
    <dataValidation type="decimal" allowBlank="1" showInputMessage="1" showErrorMessage="1" sqref="D5:D9 D11:D15 D17:D21 D23:D27">
      <formula1>-1E+32</formula1>
      <formula2>1E+33</formula2>
    </dataValidation>
  </dataValidations>
  <pageMargins left="0.69930555555555596" right="0.69930555555555596"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D28"/>
  <sheetViews>
    <sheetView topLeftCell="B1" zoomScaleNormal="100" workbookViewId="0">
      <selection activeCell="G8" sqref="G8"/>
    </sheetView>
  </sheetViews>
  <sheetFormatPr defaultColWidth="9" defaultRowHeight="14" x14ac:dyDescent="0.3"/>
  <cols>
    <col min="1" max="1" width="4" customWidth="1"/>
    <col min="2" max="2" width="15" customWidth="1"/>
    <col min="3" max="3" width="58.5" customWidth="1"/>
    <col min="4" max="4" width="26.08203125" customWidth="1"/>
  </cols>
  <sheetData>
    <row r="1" spans="2:4" ht="31" customHeight="1" x14ac:dyDescent="0.3">
      <c r="B1" s="500" t="s">
        <v>1006</v>
      </c>
      <c r="C1" s="500"/>
      <c r="D1" s="500"/>
    </row>
    <row r="2" spans="2:4" ht="25" customHeight="1" x14ac:dyDescent="0.3">
      <c r="B2" s="495" t="s">
        <v>1004</v>
      </c>
      <c r="C2" s="495"/>
      <c r="D2" s="495"/>
    </row>
    <row r="3" spans="2:4" ht="25" customHeight="1" x14ac:dyDescent="0.3">
      <c r="B3" s="201"/>
      <c r="C3" s="496" t="s">
        <v>1079</v>
      </c>
      <c r="D3" s="496"/>
    </row>
    <row r="4" spans="2:4" ht="25" customHeight="1" x14ac:dyDescent="0.3">
      <c r="B4" s="287" t="s">
        <v>997</v>
      </c>
      <c r="C4" s="64" t="s">
        <v>1003</v>
      </c>
      <c r="D4" s="64" t="s">
        <v>1081</v>
      </c>
    </row>
    <row r="5" spans="2:4" ht="20" customHeight="1" x14ac:dyDescent="0.3">
      <c r="B5" s="499" t="str">
        <f>TEXT(基本信息!C3,"yyyy年m月")</f>
        <v>2022年9月</v>
      </c>
      <c r="C5" s="288" t="s">
        <v>1002</v>
      </c>
      <c r="D5" s="289"/>
    </row>
    <row r="6" spans="2:4" ht="20" customHeight="1" x14ac:dyDescent="0.3">
      <c r="B6" s="499"/>
      <c r="C6" s="288" t="s">
        <v>813</v>
      </c>
      <c r="D6" s="289"/>
    </row>
    <row r="7" spans="2:4" ht="20" customHeight="1" x14ac:dyDescent="0.3">
      <c r="B7" s="499"/>
      <c r="C7" s="288" t="s">
        <v>814</v>
      </c>
      <c r="D7" s="289"/>
    </row>
    <row r="8" spans="2:4" ht="20" customHeight="1" x14ac:dyDescent="0.3">
      <c r="B8" s="499"/>
      <c r="C8" s="288" t="s">
        <v>815</v>
      </c>
      <c r="D8" s="289"/>
    </row>
    <row r="9" spans="2:4" ht="20" customHeight="1" x14ac:dyDescent="0.3">
      <c r="B9" s="499"/>
      <c r="C9" s="288" t="s">
        <v>816</v>
      </c>
      <c r="D9" s="289"/>
    </row>
    <row r="10" spans="2:4" ht="20" customHeight="1" x14ac:dyDescent="0.3">
      <c r="B10" s="499"/>
      <c r="C10" s="290" t="s">
        <v>465</v>
      </c>
      <c r="D10" s="291">
        <f>SUM(D5:D9)</f>
        <v>0</v>
      </c>
    </row>
    <row r="11" spans="2:4" ht="20" customHeight="1" x14ac:dyDescent="0.3">
      <c r="B11" s="499" t="s">
        <v>999</v>
      </c>
      <c r="C11" s="288" t="s">
        <v>1002</v>
      </c>
      <c r="D11" s="289"/>
    </row>
    <row r="12" spans="2:4" ht="20" customHeight="1" x14ac:dyDescent="0.3">
      <c r="B12" s="499"/>
      <c r="C12" s="288" t="s">
        <v>813</v>
      </c>
      <c r="D12" s="289"/>
    </row>
    <row r="13" spans="2:4" ht="20" customHeight="1" x14ac:dyDescent="0.3">
      <c r="B13" s="499"/>
      <c r="C13" s="288" t="s">
        <v>814</v>
      </c>
      <c r="D13" s="289"/>
    </row>
    <row r="14" spans="2:4" ht="20" customHeight="1" x14ac:dyDescent="0.3">
      <c r="B14" s="499"/>
      <c r="C14" s="288" t="s">
        <v>815</v>
      </c>
      <c r="D14" s="289"/>
    </row>
    <row r="15" spans="2:4" ht="20" customHeight="1" x14ac:dyDescent="0.3">
      <c r="B15" s="499"/>
      <c r="C15" s="288" t="s">
        <v>816</v>
      </c>
      <c r="D15" s="289"/>
    </row>
    <row r="16" spans="2:4" ht="20" customHeight="1" x14ac:dyDescent="0.3">
      <c r="B16" s="499"/>
      <c r="C16" s="290" t="s">
        <v>465</v>
      </c>
      <c r="D16" s="291">
        <f>SUM(D11:D15)</f>
        <v>0</v>
      </c>
    </row>
    <row r="17" spans="2:4" ht="20" customHeight="1" x14ac:dyDescent="0.3">
      <c r="B17" s="499" t="s">
        <v>1001</v>
      </c>
      <c r="C17" s="288" t="s">
        <v>1002</v>
      </c>
      <c r="D17" s="289"/>
    </row>
    <row r="18" spans="2:4" ht="20" customHeight="1" x14ac:dyDescent="0.3">
      <c r="B18" s="499"/>
      <c r="C18" s="288" t="s">
        <v>813</v>
      </c>
      <c r="D18" s="289"/>
    </row>
    <row r="19" spans="2:4" ht="20" customHeight="1" x14ac:dyDescent="0.3">
      <c r="B19" s="499"/>
      <c r="C19" s="288" t="s">
        <v>814</v>
      </c>
      <c r="D19" s="289"/>
    </row>
    <row r="20" spans="2:4" ht="20" customHeight="1" x14ac:dyDescent="0.3">
      <c r="B20" s="499"/>
      <c r="C20" s="288" t="s">
        <v>815</v>
      </c>
      <c r="D20" s="289"/>
    </row>
    <row r="21" spans="2:4" ht="20" customHeight="1" x14ac:dyDescent="0.3">
      <c r="B21" s="499"/>
      <c r="C21" s="288" t="s">
        <v>816</v>
      </c>
      <c r="D21" s="289"/>
    </row>
    <row r="22" spans="2:4" ht="20" customHeight="1" x14ac:dyDescent="0.3">
      <c r="B22" s="499"/>
      <c r="C22" s="290" t="s">
        <v>465</v>
      </c>
      <c r="D22" s="291">
        <f>SUM(D17:D21)</f>
        <v>0</v>
      </c>
    </row>
    <row r="23" spans="2:4" ht="20" customHeight="1" x14ac:dyDescent="0.3">
      <c r="B23" s="499" t="s">
        <v>1000</v>
      </c>
      <c r="C23" s="288" t="s">
        <v>1002</v>
      </c>
      <c r="D23" s="289"/>
    </row>
    <row r="24" spans="2:4" ht="20" customHeight="1" x14ac:dyDescent="0.3">
      <c r="B24" s="499"/>
      <c r="C24" s="288" t="s">
        <v>813</v>
      </c>
      <c r="D24" s="289"/>
    </row>
    <row r="25" spans="2:4" ht="20" customHeight="1" x14ac:dyDescent="0.3">
      <c r="B25" s="499"/>
      <c r="C25" s="288" t="s">
        <v>814</v>
      </c>
      <c r="D25" s="289"/>
    </row>
    <row r="26" spans="2:4" ht="20" customHeight="1" x14ac:dyDescent="0.3">
      <c r="B26" s="499"/>
      <c r="C26" s="288" t="s">
        <v>815</v>
      </c>
      <c r="D26" s="289"/>
    </row>
    <row r="27" spans="2:4" ht="20" customHeight="1" x14ac:dyDescent="0.3">
      <c r="B27" s="499"/>
      <c r="C27" s="288" t="s">
        <v>816</v>
      </c>
      <c r="D27" s="289"/>
    </row>
    <row r="28" spans="2:4" ht="20" customHeight="1" x14ac:dyDescent="0.3">
      <c r="B28" s="499"/>
      <c r="C28" s="290" t="s">
        <v>465</v>
      </c>
      <c r="D28" s="291">
        <f>SUM(D23:D27)</f>
        <v>0</v>
      </c>
    </row>
  </sheetData>
  <sheetProtection algorithmName="SHA-512" hashValue="1EgXAs1JWfv/qJGP/B93n93yMFRM1x5p+vEshSBQveuxfOWx3joY4/3z+Qx2hrc8/YdZfPE1iPa9RI8GRstxYg==" saltValue="p/u8w1CIbaC6NNWC6r9V8w==" spinCount="100000" sheet="1" objects="1" scenarios="1"/>
  <mergeCells count="7">
    <mergeCell ref="B17:B22"/>
    <mergeCell ref="B23:B28"/>
    <mergeCell ref="B1:D1"/>
    <mergeCell ref="B2:D2"/>
    <mergeCell ref="C3:D3"/>
    <mergeCell ref="B5:B10"/>
    <mergeCell ref="B11:B16"/>
  </mergeCells>
  <phoneticPr fontId="51" type="noConversion"/>
  <dataValidations count="1">
    <dataValidation type="decimal" allowBlank="1" showInputMessage="1" showErrorMessage="1" sqref="D5:D9 D11:D15 D17:D21 D23:D27">
      <formula1>-1E+32</formula1>
      <formula2>1E+33</formula2>
    </dataValidation>
  </dataValidations>
  <pageMargins left="0.69930555555555596" right="0.69930555555555596"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M15"/>
  <sheetViews>
    <sheetView zoomScale="85" zoomScaleNormal="85" workbookViewId="0">
      <selection activeCell="K4" sqref="K4:M4"/>
    </sheetView>
  </sheetViews>
  <sheetFormatPr defaultColWidth="9" defaultRowHeight="14" x14ac:dyDescent="0.3"/>
  <cols>
    <col min="1" max="1" width="4" customWidth="1"/>
    <col min="2" max="2" width="16.75" customWidth="1"/>
    <col min="3" max="3" width="14.08203125" customWidth="1"/>
    <col min="4" max="4" width="13.58203125" customWidth="1"/>
    <col min="5" max="5" width="12.75" customWidth="1"/>
    <col min="6" max="6" width="12.5" customWidth="1"/>
    <col min="7" max="7" width="13.33203125" customWidth="1"/>
    <col min="8" max="8" width="12.25" customWidth="1"/>
    <col min="9" max="9" width="13.08203125" customWidth="1"/>
    <col min="10" max="10" width="12.83203125" customWidth="1"/>
  </cols>
  <sheetData>
    <row r="1" spans="2:13" ht="31" customHeight="1" x14ac:dyDescent="0.3">
      <c r="B1" s="501" t="s">
        <v>817</v>
      </c>
      <c r="C1" s="500"/>
      <c r="D1" s="500"/>
      <c r="E1" s="500"/>
      <c r="F1" s="500"/>
      <c r="G1" s="500"/>
      <c r="H1" s="500"/>
      <c r="I1" s="500"/>
      <c r="J1" s="500"/>
      <c r="K1" s="500"/>
      <c r="L1" s="500"/>
      <c r="M1" s="500"/>
    </row>
    <row r="2" spans="2:13" ht="25" customHeight="1" x14ac:dyDescent="0.3">
      <c r="B2" s="502" t="s">
        <v>818</v>
      </c>
      <c r="C2" s="503"/>
      <c r="D2" s="503"/>
      <c r="E2" s="503"/>
      <c r="F2" s="503"/>
      <c r="G2" s="503"/>
      <c r="H2" s="503"/>
      <c r="I2" s="503"/>
      <c r="J2" s="503"/>
      <c r="K2" s="503"/>
      <c r="L2" s="503"/>
      <c r="M2" s="503"/>
    </row>
    <row r="3" spans="2:13" ht="25" customHeight="1" x14ac:dyDescent="0.3">
      <c r="B3" s="504" t="s">
        <v>819</v>
      </c>
      <c r="C3" s="505"/>
      <c r="D3" s="505"/>
      <c r="E3" s="505"/>
      <c r="F3" s="505"/>
      <c r="G3" s="505"/>
      <c r="H3" s="505"/>
      <c r="I3" s="505"/>
      <c r="J3" s="505"/>
      <c r="K3" s="505"/>
      <c r="L3" s="505"/>
      <c r="M3" s="505"/>
    </row>
    <row r="4" spans="2:13" ht="25" customHeight="1" x14ac:dyDescent="0.3">
      <c r="B4" s="497" t="s">
        <v>820</v>
      </c>
      <c r="C4" s="497" t="str">
        <f ca="1">YEAR(TODAY())-2&amp;"年"</f>
        <v>2020年</v>
      </c>
      <c r="D4" s="497"/>
      <c r="E4" s="497"/>
      <c r="F4" s="506" t="str">
        <f ca="1">YEAR(TODAY())-1&amp;"年"</f>
        <v>2021年</v>
      </c>
      <c r="G4" s="506"/>
      <c r="H4" s="506"/>
      <c r="I4" s="506" t="s">
        <v>821</v>
      </c>
      <c r="J4" s="506"/>
      <c r="K4" s="506" t="str">
        <f>TEXT(基本信息!C3,"yyyy年m月")</f>
        <v>2022年9月</v>
      </c>
      <c r="L4" s="506"/>
      <c r="M4" s="506"/>
    </row>
    <row r="5" spans="2:13" ht="25" customHeight="1" x14ac:dyDescent="0.3">
      <c r="B5" s="497"/>
      <c r="C5" s="64" t="s">
        <v>822</v>
      </c>
      <c r="D5" s="65" t="s">
        <v>823</v>
      </c>
      <c r="E5" s="65" t="s">
        <v>824</v>
      </c>
      <c r="F5" s="64" t="s">
        <v>822</v>
      </c>
      <c r="G5" s="65" t="s">
        <v>823</v>
      </c>
      <c r="H5" s="65" t="s">
        <v>824</v>
      </c>
      <c r="I5" s="65" t="s">
        <v>825</v>
      </c>
      <c r="J5" s="65" t="s">
        <v>826</v>
      </c>
      <c r="K5" s="64" t="s">
        <v>822</v>
      </c>
      <c r="L5" s="65" t="s">
        <v>823</v>
      </c>
      <c r="M5" s="65" t="s">
        <v>824</v>
      </c>
    </row>
    <row r="6" spans="2:13" ht="25" customHeight="1" x14ac:dyDescent="0.3">
      <c r="B6" s="66" t="s">
        <v>827</v>
      </c>
      <c r="C6" s="67"/>
      <c r="D6" s="79"/>
      <c r="E6" s="80">
        <f t="shared" ref="E6:E12" si="0">IFERROR((C6-D6)/C6,)</f>
        <v>0</v>
      </c>
      <c r="F6" s="48"/>
      <c r="G6" s="48"/>
      <c r="H6" s="81">
        <f t="shared" ref="H6:H12" si="1">IFERROR((F6-G6)/F6,)</f>
        <v>0</v>
      </c>
      <c r="I6" s="81">
        <f t="shared" ref="I6:I12" si="2">IFERROR((F6-C6)/C6,)</f>
        <v>0</v>
      </c>
      <c r="J6" s="81">
        <f t="shared" ref="J6:J12" si="3">H6-E6</f>
        <v>0</v>
      </c>
      <c r="K6" s="48"/>
      <c r="L6" s="48"/>
      <c r="M6" s="81">
        <f t="shared" ref="M6:M12" si="4">IFERROR((K6-L6)/K6,)</f>
        <v>0</v>
      </c>
    </row>
    <row r="7" spans="2:13" ht="25" customHeight="1" x14ac:dyDescent="0.3">
      <c r="B7" s="66" t="s">
        <v>828</v>
      </c>
      <c r="C7" s="67"/>
      <c r="D7" s="79"/>
      <c r="E7" s="80">
        <f t="shared" si="0"/>
        <v>0</v>
      </c>
      <c r="F7" s="48"/>
      <c r="G7" s="48"/>
      <c r="H7" s="81">
        <f t="shared" si="1"/>
        <v>0</v>
      </c>
      <c r="I7" s="81">
        <f t="shared" si="2"/>
        <v>0</v>
      </c>
      <c r="J7" s="81">
        <f t="shared" si="3"/>
        <v>0</v>
      </c>
      <c r="K7" s="48"/>
      <c r="L7" s="48"/>
      <c r="M7" s="81">
        <f t="shared" si="4"/>
        <v>0</v>
      </c>
    </row>
    <row r="8" spans="2:13" ht="25" customHeight="1" x14ac:dyDescent="0.3">
      <c r="B8" s="66" t="s">
        <v>829</v>
      </c>
      <c r="C8" s="67"/>
      <c r="D8" s="79"/>
      <c r="E8" s="80">
        <f t="shared" si="0"/>
        <v>0</v>
      </c>
      <c r="F8" s="48"/>
      <c r="G8" s="48"/>
      <c r="H8" s="81">
        <f t="shared" si="1"/>
        <v>0</v>
      </c>
      <c r="I8" s="81">
        <f t="shared" si="2"/>
        <v>0</v>
      </c>
      <c r="J8" s="81">
        <f t="shared" si="3"/>
        <v>0</v>
      </c>
      <c r="K8" s="48"/>
      <c r="L8" s="48"/>
      <c r="M8" s="81">
        <f t="shared" si="4"/>
        <v>0</v>
      </c>
    </row>
    <row r="9" spans="2:13" ht="25" customHeight="1" x14ac:dyDescent="0.3">
      <c r="B9" s="66" t="s">
        <v>830</v>
      </c>
      <c r="C9" s="67"/>
      <c r="D9" s="79"/>
      <c r="E9" s="80">
        <f t="shared" si="0"/>
        <v>0</v>
      </c>
      <c r="F9" s="48"/>
      <c r="G9" s="48"/>
      <c r="H9" s="81">
        <f t="shared" si="1"/>
        <v>0</v>
      </c>
      <c r="I9" s="81">
        <f t="shared" si="2"/>
        <v>0</v>
      </c>
      <c r="J9" s="81">
        <f t="shared" si="3"/>
        <v>0</v>
      </c>
      <c r="K9" s="48"/>
      <c r="L9" s="48"/>
      <c r="M9" s="81">
        <f t="shared" si="4"/>
        <v>0</v>
      </c>
    </row>
    <row r="10" spans="2:13" ht="25" customHeight="1" x14ac:dyDescent="0.3">
      <c r="B10" s="66" t="s">
        <v>831</v>
      </c>
      <c r="C10" s="67"/>
      <c r="D10" s="79"/>
      <c r="E10" s="80">
        <f t="shared" si="0"/>
        <v>0</v>
      </c>
      <c r="F10" s="48"/>
      <c r="G10" s="48"/>
      <c r="H10" s="81">
        <f t="shared" si="1"/>
        <v>0</v>
      </c>
      <c r="I10" s="81">
        <f t="shared" si="2"/>
        <v>0</v>
      </c>
      <c r="J10" s="81">
        <f t="shared" si="3"/>
        <v>0</v>
      </c>
      <c r="K10" s="48"/>
      <c r="L10" s="48"/>
      <c r="M10" s="81">
        <f t="shared" si="4"/>
        <v>0</v>
      </c>
    </row>
    <row r="11" spans="2:13" ht="25" customHeight="1" x14ac:dyDescent="0.3">
      <c r="B11" s="66" t="s">
        <v>82</v>
      </c>
      <c r="C11" s="67"/>
      <c r="D11" s="79"/>
      <c r="E11" s="80">
        <f t="shared" si="0"/>
        <v>0</v>
      </c>
      <c r="F11" s="48"/>
      <c r="G11" s="48"/>
      <c r="H11" s="81">
        <f t="shared" si="1"/>
        <v>0</v>
      </c>
      <c r="I11" s="81">
        <f t="shared" si="2"/>
        <v>0</v>
      </c>
      <c r="J11" s="81">
        <f t="shared" si="3"/>
        <v>0</v>
      </c>
      <c r="K11" s="48"/>
      <c r="L11" s="48"/>
      <c r="M11" s="81">
        <f t="shared" si="4"/>
        <v>0</v>
      </c>
    </row>
    <row r="12" spans="2:13" ht="25" customHeight="1" x14ac:dyDescent="0.3">
      <c r="B12" s="75" t="s">
        <v>465</v>
      </c>
      <c r="C12" s="76">
        <f>SUM(C6:C11)</f>
        <v>0</v>
      </c>
      <c r="D12" s="76">
        <f>SUM(D6:D11)</f>
        <v>0</v>
      </c>
      <c r="E12" s="77">
        <f t="shared" si="0"/>
        <v>0</v>
      </c>
      <c r="F12" s="76">
        <f>SUM(F6:F11)</f>
        <v>0</v>
      </c>
      <c r="G12" s="76">
        <f>SUM(G6:G11)</f>
        <v>0</v>
      </c>
      <c r="H12" s="77">
        <f t="shared" si="1"/>
        <v>0</v>
      </c>
      <c r="I12" s="77">
        <f t="shared" si="2"/>
        <v>0</v>
      </c>
      <c r="J12" s="77">
        <f t="shared" si="3"/>
        <v>0</v>
      </c>
      <c r="K12" s="76">
        <f>SUM(K6:K11)</f>
        <v>0</v>
      </c>
      <c r="L12" s="76">
        <f>SUM(L6:L11)</f>
        <v>0</v>
      </c>
      <c r="M12" s="77">
        <f t="shared" si="4"/>
        <v>0</v>
      </c>
    </row>
    <row r="13" spans="2:13" ht="25" customHeight="1" x14ac:dyDescent="0.3"/>
    <row r="14" spans="2:13" ht="25" customHeight="1" x14ac:dyDescent="0.3"/>
    <row r="15" spans="2:13" ht="25" customHeight="1" x14ac:dyDescent="0.3"/>
  </sheetData>
  <sheetProtection algorithmName="SHA-512" hashValue="AcwWITQuCKScguGrh6Q1I6uUl02Sc9+CPNGwqKTiimd4Ut6G8x7x5tuTfq4/3w4hvbzFoUePB9Ur038xrGKlNg==" saltValue="JEo5gps5iE293+UcRiwoIQ==" spinCount="100000" sheet="1" objects="1" scenarios="1"/>
  <mergeCells count="8">
    <mergeCell ref="B1:M1"/>
    <mergeCell ref="B2:M2"/>
    <mergeCell ref="B3:M3"/>
    <mergeCell ref="C4:E4"/>
    <mergeCell ref="F4:H4"/>
    <mergeCell ref="I4:J4"/>
    <mergeCell ref="K4:M4"/>
    <mergeCell ref="B4:B5"/>
  </mergeCells>
  <phoneticPr fontId="51" type="noConversion"/>
  <dataValidations count="1">
    <dataValidation type="decimal" allowBlank="1" showInputMessage="1" showErrorMessage="1" sqref="C6:C11">
      <formula1>-1E+32</formula1>
      <formula2>1E+33</formula2>
    </dataValidation>
  </dataValidations>
  <pageMargins left="0.69930555555555596" right="0.69930555555555596" top="0.75" bottom="0.75" header="0.3" footer="0.3"/>
  <pageSetup paperSize="9" orientation="portrait"/>
  <ignoredErrors>
    <ignoredError sqref="E12"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J15"/>
  <sheetViews>
    <sheetView tabSelected="1" zoomScale="85" zoomScaleNormal="85" workbookViewId="0">
      <selection activeCell="J8" sqref="J8"/>
    </sheetView>
  </sheetViews>
  <sheetFormatPr defaultColWidth="9" defaultRowHeight="14" x14ac:dyDescent="0.3"/>
  <cols>
    <col min="1" max="1" width="4" customWidth="1"/>
    <col min="2" max="2" width="24.58203125" customWidth="1"/>
    <col min="3" max="3" width="15.33203125" customWidth="1"/>
    <col min="4" max="4" width="12.9140625" customWidth="1"/>
    <col min="5" max="5" width="13.9140625" customWidth="1"/>
    <col min="6" max="6" width="9.6640625" customWidth="1"/>
    <col min="7" max="7" width="13.33203125" customWidth="1"/>
    <col min="8" max="8" width="12.25" customWidth="1"/>
    <col min="9" max="9" width="13.08203125" customWidth="1"/>
    <col min="10" max="10" width="12.83203125" customWidth="1"/>
  </cols>
  <sheetData>
    <row r="1" spans="2:10" ht="31" customHeight="1" x14ac:dyDescent="0.3">
      <c r="B1" s="494" t="s">
        <v>832</v>
      </c>
      <c r="C1" s="494"/>
      <c r="D1" s="494"/>
      <c r="E1" s="494"/>
      <c r="F1" s="494"/>
      <c r="G1" s="494"/>
      <c r="H1" s="494"/>
      <c r="I1" s="494"/>
      <c r="J1" s="494"/>
    </row>
    <row r="2" spans="2:10" ht="25" customHeight="1" x14ac:dyDescent="0.3">
      <c r="B2" s="495" t="s">
        <v>833</v>
      </c>
      <c r="C2" s="495"/>
      <c r="D2" s="495"/>
      <c r="E2" s="495"/>
      <c r="F2" s="495"/>
      <c r="G2" s="495"/>
      <c r="H2" s="495"/>
      <c r="I2" s="495"/>
      <c r="J2" s="495"/>
    </row>
    <row r="3" spans="2:10" ht="25" customHeight="1" x14ac:dyDescent="0.3">
      <c r="B3" s="496" t="s">
        <v>819</v>
      </c>
      <c r="C3" s="496"/>
      <c r="D3" s="496"/>
      <c r="E3" s="496"/>
      <c r="F3" s="496"/>
      <c r="G3" s="496"/>
      <c r="H3" s="496"/>
      <c r="I3" s="496"/>
      <c r="J3" s="496"/>
    </row>
    <row r="4" spans="2:10" ht="25" customHeight="1" x14ac:dyDescent="0.3">
      <c r="B4" s="497" t="s">
        <v>834</v>
      </c>
      <c r="C4" s="497" t="str">
        <f ca="1">YEAR(TODAY())-1&amp;"年期末余额"</f>
        <v>2021年期末余额</v>
      </c>
      <c r="D4" s="497"/>
      <c r="E4" s="497"/>
      <c r="F4" s="497"/>
      <c r="G4" s="497" t="str">
        <f>TEXT(基本信息!C3,"yyyy年m月")</f>
        <v>2022年9月</v>
      </c>
      <c r="H4" s="497"/>
      <c r="I4" s="497"/>
      <c r="J4" s="497"/>
    </row>
    <row r="5" spans="2:10" ht="25" customHeight="1" x14ac:dyDescent="0.3">
      <c r="B5" s="497"/>
      <c r="C5" s="64" t="s">
        <v>835</v>
      </c>
      <c r="D5" s="65" t="s">
        <v>836</v>
      </c>
      <c r="E5" s="65" t="s">
        <v>837</v>
      </c>
      <c r="F5" s="64" t="s">
        <v>838</v>
      </c>
      <c r="G5" s="64" t="s">
        <v>835</v>
      </c>
      <c r="H5" s="65" t="s">
        <v>836</v>
      </c>
      <c r="I5" s="65" t="s">
        <v>837</v>
      </c>
      <c r="J5" s="64" t="s">
        <v>838</v>
      </c>
    </row>
    <row r="6" spans="2:10" ht="25" customHeight="1" x14ac:dyDescent="0.3">
      <c r="B6" s="71" t="s">
        <v>839</v>
      </c>
      <c r="C6" s="72"/>
      <c r="D6" s="73">
        <f>IFERROR(C6/C12,)</f>
        <v>0</v>
      </c>
      <c r="E6" s="74"/>
      <c r="F6" s="73">
        <f t="shared" ref="F6:F12" si="0">IFERROR(E6/C6,)</f>
        <v>0</v>
      </c>
      <c r="G6" s="59"/>
      <c r="H6" s="73">
        <f>IFERROR(G6/G12,)</f>
        <v>0</v>
      </c>
      <c r="I6" s="59"/>
      <c r="J6" s="73">
        <f t="shared" ref="J6:J11" si="1">IFERROR(I6/G6,)</f>
        <v>0</v>
      </c>
    </row>
    <row r="7" spans="2:10" ht="25" customHeight="1" x14ac:dyDescent="0.3">
      <c r="B7" s="71" t="s">
        <v>840</v>
      </c>
      <c r="C7" s="72"/>
      <c r="D7" s="73">
        <f>IFERROR(C7/C12,)</f>
        <v>0</v>
      </c>
      <c r="E7" s="74"/>
      <c r="F7" s="73">
        <f t="shared" si="0"/>
        <v>0</v>
      </c>
      <c r="G7" s="59"/>
      <c r="H7" s="73">
        <f>IFERROR(G7/G12,)</f>
        <v>0</v>
      </c>
      <c r="I7" s="59"/>
      <c r="J7" s="73">
        <f t="shared" si="1"/>
        <v>0</v>
      </c>
    </row>
    <row r="8" spans="2:10" ht="25" customHeight="1" x14ac:dyDescent="0.3">
      <c r="B8" s="71" t="s">
        <v>841</v>
      </c>
      <c r="C8" s="72"/>
      <c r="D8" s="73">
        <f>IFERROR(C8/C12,)</f>
        <v>0</v>
      </c>
      <c r="E8" s="74"/>
      <c r="F8" s="73">
        <f t="shared" si="0"/>
        <v>0</v>
      </c>
      <c r="G8" s="59"/>
      <c r="H8" s="73">
        <f>IFERROR(G8/G12,)</f>
        <v>0</v>
      </c>
      <c r="I8" s="59"/>
      <c r="J8" s="73">
        <f t="shared" si="1"/>
        <v>0</v>
      </c>
    </row>
    <row r="9" spans="2:10" ht="25" customHeight="1" x14ac:dyDescent="0.3">
      <c r="B9" s="71" t="s">
        <v>842</v>
      </c>
      <c r="C9" s="72"/>
      <c r="D9" s="73">
        <f>IFERROR(C9/C12,)</f>
        <v>0</v>
      </c>
      <c r="E9" s="74"/>
      <c r="F9" s="73">
        <f t="shared" si="0"/>
        <v>0</v>
      </c>
      <c r="G9" s="59"/>
      <c r="H9" s="73">
        <f>IFERROR(G9/G12,)</f>
        <v>0</v>
      </c>
      <c r="I9" s="59"/>
      <c r="J9" s="73">
        <f t="shared" si="1"/>
        <v>0</v>
      </c>
    </row>
    <row r="10" spans="2:10" ht="25" customHeight="1" x14ac:dyDescent="0.3">
      <c r="B10" s="71" t="s">
        <v>843</v>
      </c>
      <c r="C10" s="72"/>
      <c r="D10" s="73">
        <f>IFERROR(C10/C12,)</f>
        <v>0</v>
      </c>
      <c r="E10" s="74"/>
      <c r="F10" s="73">
        <f t="shared" si="0"/>
        <v>0</v>
      </c>
      <c r="G10" s="59"/>
      <c r="H10" s="73">
        <f>IFERROR(G10/G12,)</f>
        <v>0</v>
      </c>
      <c r="I10" s="59"/>
      <c r="J10" s="73">
        <f t="shared" si="1"/>
        <v>0</v>
      </c>
    </row>
    <row r="11" spans="2:10" ht="25" customHeight="1" x14ac:dyDescent="0.3">
      <c r="B11" s="71" t="s">
        <v>844</v>
      </c>
      <c r="C11" s="72"/>
      <c r="D11" s="73">
        <f>IFERROR(C11/C12,)</f>
        <v>0</v>
      </c>
      <c r="E11" s="74"/>
      <c r="F11" s="73">
        <f t="shared" si="0"/>
        <v>0</v>
      </c>
      <c r="G11" s="59"/>
      <c r="H11" s="73">
        <f>IFERROR(G11/G12,)</f>
        <v>0</v>
      </c>
      <c r="I11" s="59"/>
      <c r="J11" s="73">
        <f t="shared" si="1"/>
        <v>0</v>
      </c>
    </row>
    <row r="12" spans="2:10" ht="25" customHeight="1" x14ac:dyDescent="0.3">
      <c r="B12" s="75" t="s">
        <v>465</v>
      </c>
      <c r="C12" s="76">
        <f>SUM(C6:C11)</f>
        <v>0</v>
      </c>
      <c r="D12" s="77">
        <f>SUM(D6:D11)</f>
        <v>0</v>
      </c>
      <c r="E12" s="78">
        <f>SUM(E6:E11)</f>
        <v>0</v>
      </c>
      <c r="F12" s="77">
        <f t="shared" si="0"/>
        <v>0</v>
      </c>
      <c r="G12" s="76">
        <f>SUM(G6:G11)</f>
        <v>0</v>
      </c>
      <c r="H12" s="77">
        <f>SUM(H6:H11)</f>
        <v>0</v>
      </c>
      <c r="I12" s="78">
        <f>SUM(I6:I11)</f>
        <v>0</v>
      </c>
      <c r="J12" s="77">
        <f t="shared" ref="J12" si="2">IFERROR(I12/G12,)</f>
        <v>0</v>
      </c>
    </row>
    <row r="13" spans="2:10" ht="25" customHeight="1" x14ac:dyDescent="0.3"/>
    <row r="14" spans="2:10" ht="25" customHeight="1" x14ac:dyDescent="0.3"/>
    <row r="15" spans="2:10" ht="25" customHeight="1" x14ac:dyDescent="0.3"/>
  </sheetData>
  <sheetProtection password="96B6" sheet="1" objects="1"/>
  <mergeCells count="6">
    <mergeCell ref="B1:J1"/>
    <mergeCell ref="B2:J2"/>
    <mergeCell ref="B3:J3"/>
    <mergeCell ref="C4:F4"/>
    <mergeCell ref="G4:J4"/>
    <mergeCell ref="B4:B5"/>
  </mergeCells>
  <phoneticPr fontId="51" type="noConversion"/>
  <dataValidations count="1">
    <dataValidation type="decimal" allowBlank="1" showInputMessage="1" showErrorMessage="1" sqref="C6:C11">
      <formula1>-1E+32</formula1>
      <formula2>1E+33</formula2>
    </dataValidation>
  </dataValidations>
  <pageMargins left="0.69930555555555596" right="0.69930555555555596"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22"/>
  <sheetViews>
    <sheetView topLeftCell="A13" workbookViewId="0">
      <selection activeCell="E19" sqref="E19"/>
    </sheetView>
  </sheetViews>
  <sheetFormatPr defaultColWidth="9" defaultRowHeight="14" x14ac:dyDescent="0.3"/>
  <cols>
    <col min="1" max="1" width="4" style="316" customWidth="1"/>
    <col min="2" max="2" width="47.58203125" customWidth="1"/>
    <col min="3" max="3" width="32.83203125" customWidth="1"/>
    <col min="4" max="4" width="18.33203125" customWidth="1"/>
    <col min="5" max="5" width="22.25" customWidth="1"/>
    <col min="6" max="6" width="20.33203125" customWidth="1"/>
    <col min="7" max="7" width="13.33203125" customWidth="1"/>
    <col min="8" max="8" width="12.25" customWidth="1"/>
    <col min="9" max="9" width="13.08203125" customWidth="1"/>
    <col min="10" max="10" width="12.83203125" customWidth="1"/>
  </cols>
  <sheetData>
    <row r="1" spans="2:4" ht="31" customHeight="1" x14ac:dyDescent="0.3">
      <c r="B1" s="512" t="s">
        <v>845</v>
      </c>
      <c r="C1" s="513"/>
      <c r="D1" s="513"/>
    </row>
    <row r="2" spans="2:4" ht="31" customHeight="1" x14ac:dyDescent="0.3">
      <c r="B2" s="514"/>
      <c r="C2" s="515"/>
      <c r="D2" s="515"/>
    </row>
    <row r="3" spans="2:4" ht="31" customHeight="1" x14ac:dyDescent="0.3">
      <c r="B3" s="516" t="s">
        <v>846</v>
      </c>
      <c r="C3" s="517"/>
      <c r="D3" s="517"/>
    </row>
    <row r="4" spans="2:4" ht="25" customHeight="1" x14ac:dyDescent="0.3">
      <c r="B4" s="510" t="s">
        <v>509</v>
      </c>
      <c r="C4" s="511"/>
      <c r="D4" s="511"/>
    </row>
    <row r="5" spans="2:4" ht="25" customHeight="1" x14ac:dyDescent="0.3">
      <c r="B5" s="64" t="s">
        <v>847</v>
      </c>
      <c r="C5" s="64" t="s">
        <v>848</v>
      </c>
      <c r="D5" s="65" t="s">
        <v>849</v>
      </c>
    </row>
    <row r="6" spans="2:4" ht="25" customHeight="1" x14ac:dyDescent="0.3">
      <c r="B6" s="66" t="s">
        <v>450</v>
      </c>
      <c r="C6" s="67"/>
      <c r="D6" s="68">
        <f>IFERROR(C6/C11,)</f>
        <v>0</v>
      </c>
    </row>
    <row r="7" spans="2:4" ht="25" customHeight="1" x14ac:dyDescent="0.3">
      <c r="B7" s="66" t="s">
        <v>450</v>
      </c>
      <c r="C7" s="67"/>
      <c r="D7" s="68">
        <f>IFERROR(C7/C11,)</f>
        <v>0</v>
      </c>
    </row>
    <row r="8" spans="2:4" ht="25" customHeight="1" x14ac:dyDescent="0.3">
      <c r="B8" s="66" t="s">
        <v>450</v>
      </c>
      <c r="C8" s="67"/>
      <c r="D8" s="68">
        <f>IFERROR(C8/C11,)</f>
        <v>0</v>
      </c>
    </row>
    <row r="9" spans="2:4" ht="25" customHeight="1" x14ac:dyDescent="0.3">
      <c r="B9" s="66" t="s">
        <v>450</v>
      </c>
      <c r="C9" s="67"/>
      <c r="D9" s="68">
        <f>IFERROR(C9/C11,)</f>
        <v>0</v>
      </c>
    </row>
    <row r="10" spans="2:4" ht="25" customHeight="1" x14ac:dyDescent="0.3">
      <c r="B10" s="66" t="s">
        <v>450</v>
      </c>
      <c r="C10" s="67"/>
      <c r="D10" s="68">
        <f>IFERROR(C10/C11,)</f>
        <v>0</v>
      </c>
    </row>
    <row r="11" spans="2:4" ht="25" customHeight="1" x14ac:dyDescent="0.3">
      <c r="B11" s="19" t="s">
        <v>465</v>
      </c>
      <c r="C11" s="69">
        <f>SUM(C6:C10)</f>
        <v>0</v>
      </c>
      <c r="D11" s="70">
        <f>SUM(D6:D10)</f>
        <v>0</v>
      </c>
    </row>
    <row r="12" spans="2:4" ht="25" customHeight="1" x14ac:dyDescent="0.3">
      <c r="B12" s="518"/>
      <c r="C12" s="518"/>
      <c r="D12" s="518"/>
    </row>
    <row r="13" spans="2:4" ht="25" customHeight="1" x14ac:dyDescent="0.3">
      <c r="B13" s="22" t="s">
        <v>850</v>
      </c>
      <c r="C13" s="379" t="s">
        <v>851</v>
      </c>
      <c r="D13" s="381"/>
    </row>
    <row r="14" spans="2:4" ht="25" customHeight="1" x14ac:dyDescent="0.3">
      <c r="B14" s="507" t="s">
        <v>852</v>
      </c>
      <c r="C14" s="508"/>
      <c r="D14" s="509"/>
    </row>
    <row r="15" spans="2:4" ht="25" customHeight="1" x14ac:dyDescent="0.3">
      <c r="B15" s="510" t="s">
        <v>509</v>
      </c>
      <c r="C15" s="511"/>
      <c r="D15" s="511"/>
    </row>
    <row r="16" spans="2:4" ht="25" customHeight="1" x14ac:dyDescent="0.3">
      <c r="B16" s="64" t="s">
        <v>847</v>
      </c>
      <c r="C16" s="64" t="s">
        <v>848</v>
      </c>
      <c r="D16" s="65" t="s">
        <v>1076</v>
      </c>
    </row>
    <row r="17" spans="2:4" ht="25" customHeight="1" x14ac:dyDescent="0.3">
      <c r="B17" s="66" t="s">
        <v>450</v>
      </c>
      <c r="C17" s="67"/>
      <c r="D17" s="68">
        <f>IFERROR(C17/C22,)</f>
        <v>0</v>
      </c>
    </row>
    <row r="18" spans="2:4" ht="25" customHeight="1" x14ac:dyDescent="0.3">
      <c r="B18" s="66" t="s">
        <v>450</v>
      </c>
      <c r="C18" s="67"/>
      <c r="D18" s="68">
        <f>IFERROR(C18/C22,)</f>
        <v>0</v>
      </c>
    </row>
    <row r="19" spans="2:4" ht="25" customHeight="1" x14ac:dyDescent="0.3">
      <c r="B19" s="66" t="s">
        <v>450</v>
      </c>
      <c r="C19" s="67"/>
      <c r="D19" s="68">
        <f>IFERROR(C19/C22,)</f>
        <v>0</v>
      </c>
    </row>
    <row r="20" spans="2:4" ht="25" customHeight="1" x14ac:dyDescent="0.3">
      <c r="B20" s="66" t="s">
        <v>450</v>
      </c>
      <c r="C20" s="67"/>
      <c r="D20" s="68">
        <f>IFERROR(C20/C22,)</f>
        <v>0</v>
      </c>
    </row>
    <row r="21" spans="2:4" ht="25" customHeight="1" x14ac:dyDescent="0.3">
      <c r="B21" s="66" t="s">
        <v>450</v>
      </c>
      <c r="C21" s="67"/>
      <c r="D21" s="68">
        <f>IFERROR(C21/C22,)</f>
        <v>0</v>
      </c>
    </row>
    <row r="22" spans="2:4" ht="25" customHeight="1" x14ac:dyDescent="0.3">
      <c r="B22" s="19" t="s">
        <v>465</v>
      </c>
      <c r="C22" s="69">
        <f>SUM(C17:C21)</f>
        <v>0</v>
      </c>
      <c r="D22" s="70">
        <f>SUM(D17:D21)</f>
        <v>0</v>
      </c>
    </row>
  </sheetData>
  <sheetProtection algorithmName="SHA-512" hashValue="YAbLanpVCpqRWqSrpHtXW6W2+nLBw7RJfH1lbQpu8+x/8M5DhT0+X91t73aoJ8Jvi0hxuWUHaf8C1W8lpJfElw==" saltValue="q20PcvTGQFswpsxsCviEsQ==" spinCount="100000" sheet="1" objects="1" scenarios="1"/>
  <mergeCells count="9">
    <mergeCell ref="C13:D13"/>
    <mergeCell ref="B14:D14"/>
    <mergeCell ref="B15:D15"/>
    <mergeCell ref="A1:A1048576"/>
    <mergeCell ref="B1:D1"/>
    <mergeCell ref="B2:D2"/>
    <mergeCell ref="B3:D3"/>
    <mergeCell ref="B4:D4"/>
    <mergeCell ref="B12:D12"/>
  </mergeCells>
  <phoneticPr fontId="51" type="noConversion"/>
  <dataValidations count="1">
    <dataValidation type="decimal" allowBlank="1" showInputMessage="1" showErrorMessage="1" sqref="C6:C10 C17:C21">
      <formula1>-1E+32</formula1>
      <formula2>1E+33</formula2>
    </dataValidation>
  </dataValidations>
  <pageMargins left="0.69930555555555596" right="0.69930555555555596"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C23"/>
  <sheetViews>
    <sheetView workbookViewId="0">
      <pane ySplit="3" topLeftCell="A4" activePane="bottomLeft" state="frozen"/>
      <selection pane="bottomLeft" activeCell="B2" sqref="B2:C2"/>
    </sheetView>
  </sheetViews>
  <sheetFormatPr defaultColWidth="9" defaultRowHeight="25" customHeight="1" x14ac:dyDescent="0.3"/>
  <cols>
    <col min="1" max="1" width="4" customWidth="1"/>
    <col min="2" max="2" width="47.58203125" style="59" customWidth="1"/>
    <col min="3" max="3" width="38" style="59" customWidth="1"/>
    <col min="4" max="4" width="22.25" customWidth="1"/>
    <col min="5" max="5" width="20.33203125" customWidth="1"/>
    <col min="6" max="6" width="13.33203125" customWidth="1"/>
    <col min="7" max="7" width="12.25" customWidth="1"/>
    <col min="8" max="8" width="13.08203125" customWidth="1"/>
    <col min="9" max="9" width="12.83203125" customWidth="1"/>
  </cols>
  <sheetData>
    <row r="1" spans="2:3" ht="25" customHeight="1" x14ac:dyDescent="0.3">
      <c r="B1" s="519" t="s">
        <v>853</v>
      </c>
      <c r="C1" s="519"/>
    </row>
    <row r="2" spans="2:3" ht="25" customHeight="1" x14ac:dyDescent="0.3">
      <c r="B2" s="520" t="s">
        <v>854</v>
      </c>
      <c r="C2" s="521"/>
    </row>
    <row r="3" spans="2:3" ht="25" customHeight="1" x14ac:dyDescent="0.3">
      <c r="B3" s="60" t="s">
        <v>855</v>
      </c>
      <c r="C3" s="60" t="s">
        <v>856</v>
      </c>
    </row>
    <row r="4" spans="2:3" ht="25" customHeight="1" x14ac:dyDescent="0.3">
      <c r="B4" s="61" t="s">
        <v>857</v>
      </c>
      <c r="C4" s="62" t="s">
        <v>858</v>
      </c>
    </row>
    <row r="5" spans="2:3" ht="25" customHeight="1" x14ac:dyDescent="0.3">
      <c r="B5" s="63" t="s">
        <v>859</v>
      </c>
      <c r="C5" s="7" t="s">
        <v>860</v>
      </c>
    </row>
    <row r="6" spans="2:3" ht="25" customHeight="1" x14ac:dyDescent="0.3">
      <c r="B6" s="63" t="s">
        <v>859</v>
      </c>
      <c r="C6" s="7" t="s">
        <v>861</v>
      </c>
    </row>
    <row r="7" spans="2:3" ht="25" customHeight="1" x14ac:dyDescent="0.3">
      <c r="B7" s="63" t="s">
        <v>862</v>
      </c>
      <c r="C7" s="7" t="s">
        <v>860</v>
      </c>
    </row>
    <row r="8" spans="2:3" ht="25" customHeight="1" x14ac:dyDescent="0.3">
      <c r="B8" s="63" t="s">
        <v>859</v>
      </c>
      <c r="C8" s="7" t="s">
        <v>860</v>
      </c>
    </row>
    <row r="9" spans="2:3" ht="25" customHeight="1" x14ac:dyDescent="0.3">
      <c r="B9" s="61" t="s">
        <v>857</v>
      </c>
      <c r="C9" s="62" t="s">
        <v>858</v>
      </c>
    </row>
    <row r="10" spans="2:3" ht="25" customHeight="1" x14ac:dyDescent="0.3">
      <c r="B10" s="63" t="s">
        <v>859</v>
      </c>
      <c r="C10" s="7" t="s">
        <v>860</v>
      </c>
    </row>
    <row r="11" spans="2:3" ht="25" customHeight="1" x14ac:dyDescent="0.3">
      <c r="B11" s="63" t="s">
        <v>859</v>
      </c>
      <c r="C11" s="7" t="s">
        <v>860</v>
      </c>
    </row>
    <row r="12" spans="2:3" ht="25" customHeight="1" x14ac:dyDescent="0.3">
      <c r="B12" s="63" t="s">
        <v>859</v>
      </c>
      <c r="C12" s="7" t="s">
        <v>860</v>
      </c>
    </row>
    <row r="13" spans="2:3" ht="25" customHeight="1" x14ac:dyDescent="0.3">
      <c r="B13" s="63" t="s">
        <v>859</v>
      </c>
      <c r="C13" s="7" t="s">
        <v>860</v>
      </c>
    </row>
    <row r="14" spans="2:3" ht="25" customHeight="1" x14ac:dyDescent="0.3">
      <c r="B14" s="61" t="s">
        <v>857</v>
      </c>
      <c r="C14" s="62" t="s">
        <v>858</v>
      </c>
    </row>
    <row r="15" spans="2:3" ht="25" customHeight="1" x14ac:dyDescent="0.3">
      <c r="B15" s="63" t="s">
        <v>859</v>
      </c>
      <c r="C15" s="7" t="s">
        <v>860</v>
      </c>
    </row>
    <row r="16" spans="2:3" ht="25" customHeight="1" x14ac:dyDescent="0.3">
      <c r="B16" s="63" t="s">
        <v>859</v>
      </c>
      <c r="C16" s="7" t="s">
        <v>861</v>
      </c>
    </row>
    <row r="17" spans="2:3" ht="25" customHeight="1" x14ac:dyDescent="0.3">
      <c r="B17" s="63" t="s">
        <v>862</v>
      </c>
      <c r="C17" s="7" t="s">
        <v>860</v>
      </c>
    </row>
    <row r="18" spans="2:3" ht="25" customHeight="1" x14ac:dyDescent="0.3">
      <c r="B18" s="63" t="s">
        <v>859</v>
      </c>
      <c r="C18" s="7" t="s">
        <v>860</v>
      </c>
    </row>
    <row r="19" spans="2:3" ht="25" customHeight="1" x14ac:dyDescent="0.3">
      <c r="B19" s="61" t="s">
        <v>857</v>
      </c>
      <c r="C19" s="62" t="s">
        <v>858</v>
      </c>
    </row>
    <row r="20" spans="2:3" ht="25" customHeight="1" x14ac:dyDescent="0.3">
      <c r="B20" s="63" t="s">
        <v>859</v>
      </c>
      <c r="C20" s="7" t="s">
        <v>860</v>
      </c>
    </row>
    <row r="21" spans="2:3" ht="25" customHeight="1" x14ac:dyDescent="0.3">
      <c r="B21" s="63" t="s">
        <v>859</v>
      </c>
      <c r="C21" s="7" t="s">
        <v>860</v>
      </c>
    </row>
    <row r="22" spans="2:3" ht="25" customHeight="1" x14ac:dyDescent="0.3">
      <c r="B22" s="63" t="s">
        <v>859</v>
      </c>
      <c r="C22" s="7" t="s">
        <v>860</v>
      </c>
    </row>
    <row r="23" spans="2:3" ht="25" customHeight="1" x14ac:dyDescent="0.3">
      <c r="B23" s="63" t="s">
        <v>859</v>
      </c>
      <c r="C23" s="7" t="s">
        <v>860</v>
      </c>
    </row>
  </sheetData>
  <sheetProtection algorithmName="SHA-512" hashValue="x/vwEqpAqggX9K24Hs/h3aQwRa6YlRaMXH6pbkD4+agVmN1sYYZG6C6YwPdJcdtTHlDxhGke3GtAv/j5GqowuA==" saltValue="LIeIdKTMGzLzrPPmlj8+fQ==" spinCount="100000" sheet="1" objects="1" scenarios="1"/>
  <mergeCells count="2">
    <mergeCell ref="B1:C1"/>
    <mergeCell ref="B2:C2"/>
  </mergeCells>
  <phoneticPr fontId="51" type="noConversion"/>
  <pageMargins left="0.69930555555555596" right="0.69930555555555596"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N23"/>
  <sheetViews>
    <sheetView zoomScale="85" zoomScaleNormal="85" workbookViewId="0">
      <pane xSplit="1" ySplit="3" topLeftCell="B15" activePane="bottomRight" state="frozen"/>
      <selection pane="topRight"/>
      <selection pane="bottomLeft"/>
      <selection pane="bottomRight" activeCell="F17" sqref="F17"/>
    </sheetView>
  </sheetViews>
  <sheetFormatPr defaultColWidth="9" defaultRowHeight="14" x14ac:dyDescent="0.3"/>
  <cols>
    <col min="1" max="1" width="1.33203125" style="316" customWidth="1"/>
    <col min="2" max="2" width="5.33203125" style="3" customWidth="1"/>
    <col min="3" max="3" width="17.33203125" customWidth="1"/>
    <col min="4" max="4" width="16.25" style="3" customWidth="1"/>
    <col min="5" max="5" width="16.33203125" style="3" customWidth="1"/>
    <col min="6" max="6" width="13.33203125" style="3" customWidth="1"/>
    <col min="7" max="7" width="12.25" style="3" customWidth="1"/>
    <col min="8" max="8" width="10.58203125" style="3" customWidth="1"/>
    <col min="9" max="9" width="14.08203125" style="3" customWidth="1"/>
    <col min="10" max="10" width="14.58203125" style="3" customWidth="1"/>
    <col min="11" max="11" width="11" style="3" customWidth="1"/>
    <col min="12" max="12" width="26.4140625" customWidth="1"/>
    <col min="13" max="13" width="11.58203125" customWidth="1"/>
    <col min="14" max="14" width="13.33203125" customWidth="1"/>
    <col min="15" max="15" width="17.33203125" customWidth="1"/>
    <col min="16" max="16" width="12.83203125" customWidth="1"/>
    <col min="17" max="17" width="11.08203125" customWidth="1"/>
    <col min="18" max="18" width="12.58203125" customWidth="1"/>
    <col min="32" max="32" width="6.08203125" customWidth="1"/>
    <col min="33" max="33" width="5.33203125" hidden="1" customWidth="1"/>
    <col min="34" max="34" width="17.58203125" customWidth="1"/>
  </cols>
  <sheetData>
    <row r="1" spans="1:66" ht="28.5" customHeight="1" x14ac:dyDescent="0.3">
      <c r="B1" s="522" t="s">
        <v>863</v>
      </c>
      <c r="C1" s="523"/>
      <c r="D1" s="523"/>
      <c r="E1" s="523"/>
      <c r="F1" s="523"/>
      <c r="G1" s="523"/>
      <c r="H1" s="523"/>
      <c r="I1" s="523"/>
      <c r="J1" s="523"/>
      <c r="K1" s="523"/>
      <c r="L1" s="53"/>
      <c r="M1" s="53"/>
      <c r="N1" s="53"/>
      <c r="O1" s="53"/>
      <c r="P1" s="53"/>
      <c r="Q1" s="53"/>
      <c r="R1" s="53"/>
    </row>
    <row r="2" spans="1:66" ht="25" customHeight="1" x14ac:dyDescent="0.3">
      <c r="B2" s="524" t="s">
        <v>864</v>
      </c>
      <c r="C2" s="524"/>
      <c r="D2" s="524"/>
      <c r="E2" s="524"/>
      <c r="F2" s="524"/>
      <c r="G2" s="524"/>
      <c r="H2" s="524"/>
      <c r="I2" s="524"/>
      <c r="J2" s="524"/>
      <c r="K2" s="525"/>
      <c r="L2" s="526" t="s">
        <v>865</v>
      </c>
      <c r="M2" s="527"/>
      <c r="N2" s="527"/>
      <c r="O2" s="527"/>
      <c r="P2" s="527"/>
      <c r="Q2" s="527"/>
      <c r="R2" s="528"/>
    </row>
    <row r="3" spans="1:66" s="1" customFormat="1" ht="25" customHeight="1" x14ac:dyDescent="0.3">
      <c r="A3" s="316"/>
      <c r="B3" s="51" t="s">
        <v>340</v>
      </c>
      <c r="C3" s="51" t="s">
        <v>866</v>
      </c>
      <c r="D3" s="33" t="s">
        <v>867</v>
      </c>
      <c r="E3" s="33" t="s">
        <v>868</v>
      </c>
      <c r="F3" s="33" t="s">
        <v>869</v>
      </c>
      <c r="G3" s="33" t="s">
        <v>870</v>
      </c>
      <c r="H3" s="49" t="s">
        <v>871</v>
      </c>
      <c r="I3" s="49" t="s">
        <v>872</v>
      </c>
      <c r="J3" s="54" t="s">
        <v>873</v>
      </c>
      <c r="K3" s="55" t="s">
        <v>874</v>
      </c>
      <c r="L3" s="56" t="s">
        <v>875</v>
      </c>
      <c r="M3" s="57" t="s">
        <v>12</v>
      </c>
      <c r="N3" s="57" t="s">
        <v>13</v>
      </c>
      <c r="O3" s="57" t="s">
        <v>876</v>
      </c>
      <c r="P3" s="57" t="s">
        <v>877</v>
      </c>
      <c r="Q3" s="57" t="s">
        <v>878</v>
      </c>
      <c r="R3" s="57" t="s">
        <v>879</v>
      </c>
    </row>
    <row r="4" spans="1:66" s="2" customFormat="1" ht="25" customHeight="1" x14ac:dyDescent="0.3">
      <c r="A4" s="316"/>
      <c r="B4" s="22">
        <v>1</v>
      </c>
      <c r="C4" s="7"/>
      <c r="D4" s="30"/>
      <c r="E4" s="28"/>
      <c r="F4" s="50"/>
      <c r="G4" s="293"/>
      <c r="H4" s="28" t="s">
        <v>880</v>
      </c>
      <c r="I4" s="28" t="s">
        <v>880</v>
      </c>
      <c r="J4" s="46" t="s">
        <v>880</v>
      </c>
      <c r="K4" s="46" t="s">
        <v>544</v>
      </c>
      <c r="L4" s="295"/>
      <c r="M4" s="28" t="s">
        <v>14</v>
      </c>
      <c r="N4" s="28"/>
      <c r="O4" s="50"/>
      <c r="P4" s="30"/>
      <c r="Q4" s="28"/>
      <c r="R4" s="28"/>
    </row>
    <row r="5" spans="1:66" ht="25" customHeight="1" x14ac:dyDescent="0.3">
      <c r="B5" s="22">
        <v>2</v>
      </c>
      <c r="C5" s="7"/>
      <c r="D5" s="32"/>
      <c r="E5" s="29"/>
      <c r="F5" s="52"/>
      <c r="G5" s="294"/>
      <c r="H5" s="28" t="s">
        <v>880</v>
      </c>
      <c r="I5" s="28" t="s">
        <v>880</v>
      </c>
      <c r="J5" s="46" t="s">
        <v>880</v>
      </c>
      <c r="K5" s="46" t="s">
        <v>544</v>
      </c>
      <c r="L5" s="296"/>
      <c r="M5" s="28" t="s">
        <v>14</v>
      </c>
      <c r="N5" s="29"/>
      <c r="O5" s="52"/>
      <c r="P5" s="32"/>
      <c r="Q5" s="29"/>
      <c r="R5" s="29"/>
      <c r="AH5" s="19" t="s">
        <v>14</v>
      </c>
    </row>
    <row r="6" spans="1:66" ht="25" customHeight="1" x14ac:dyDescent="0.3">
      <c r="B6" s="22">
        <v>3</v>
      </c>
      <c r="C6" s="7"/>
      <c r="D6" s="32"/>
      <c r="E6" s="29"/>
      <c r="F6" s="52"/>
      <c r="G6" s="294"/>
      <c r="H6" s="28" t="s">
        <v>880</v>
      </c>
      <c r="I6" s="28" t="s">
        <v>880</v>
      </c>
      <c r="J6" s="46" t="s">
        <v>880</v>
      </c>
      <c r="K6" s="46" t="s">
        <v>544</v>
      </c>
      <c r="L6" s="296"/>
      <c r="M6" s="28" t="s">
        <v>14</v>
      </c>
      <c r="N6" s="29"/>
      <c r="O6" s="52"/>
      <c r="P6" s="32"/>
      <c r="Q6" s="29"/>
      <c r="R6" s="29"/>
      <c r="AH6" s="19" t="s">
        <v>17</v>
      </c>
    </row>
    <row r="7" spans="1:66" ht="25" customHeight="1" x14ac:dyDescent="0.3">
      <c r="B7" s="22">
        <v>4</v>
      </c>
      <c r="C7" s="7"/>
      <c r="D7" s="32"/>
      <c r="E7" s="29"/>
      <c r="F7" s="52"/>
      <c r="G7" s="294"/>
      <c r="H7" s="28" t="s">
        <v>880</v>
      </c>
      <c r="I7" s="28" t="s">
        <v>880</v>
      </c>
      <c r="J7" s="46" t="s">
        <v>880</v>
      </c>
      <c r="K7" s="46" t="s">
        <v>544</v>
      </c>
      <c r="L7" s="296"/>
      <c r="M7" s="28" t="s">
        <v>14</v>
      </c>
      <c r="N7" s="29"/>
      <c r="O7" s="52"/>
      <c r="P7" s="32"/>
      <c r="Q7" s="29"/>
      <c r="R7" s="29"/>
      <c r="AH7" s="19" t="s">
        <v>19</v>
      </c>
    </row>
    <row r="8" spans="1:66" ht="25" customHeight="1" x14ac:dyDescent="0.3">
      <c r="B8" s="22">
        <v>5</v>
      </c>
      <c r="C8" s="7"/>
      <c r="D8" s="32"/>
      <c r="E8" s="29"/>
      <c r="F8" s="52"/>
      <c r="G8" s="294"/>
      <c r="H8" s="28" t="s">
        <v>880</v>
      </c>
      <c r="I8" s="28" t="s">
        <v>880</v>
      </c>
      <c r="J8" s="46" t="s">
        <v>880</v>
      </c>
      <c r="K8" s="46" t="s">
        <v>544</v>
      </c>
      <c r="L8" s="296"/>
      <c r="M8" s="28" t="s">
        <v>14</v>
      </c>
      <c r="N8" s="29"/>
      <c r="O8" s="52"/>
      <c r="P8" s="32"/>
      <c r="Q8" s="29"/>
      <c r="R8" s="29"/>
      <c r="AH8" s="19" t="s">
        <v>21</v>
      </c>
    </row>
    <row r="9" spans="1:66" s="2" customFormat="1" ht="25" customHeight="1" x14ac:dyDescent="0.3">
      <c r="A9" s="316"/>
      <c r="B9" s="22">
        <v>6</v>
      </c>
      <c r="C9" s="7"/>
      <c r="D9" s="30"/>
      <c r="E9" s="28"/>
      <c r="F9" s="50"/>
      <c r="G9" s="293"/>
      <c r="H9" s="28" t="s">
        <v>880</v>
      </c>
      <c r="I9" s="28" t="s">
        <v>880</v>
      </c>
      <c r="J9" s="46" t="s">
        <v>880</v>
      </c>
      <c r="K9" s="46" t="s">
        <v>544</v>
      </c>
      <c r="L9" s="295"/>
      <c r="M9" s="28" t="s">
        <v>14</v>
      </c>
      <c r="N9" s="28"/>
      <c r="O9" s="50"/>
      <c r="P9" s="30"/>
      <c r="Q9" s="28"/>
      <c r="R9" s="28"/>
      <c r="BJ9" s="16" t="s">
        <v>544</v>
      </c>
      <c r="BK9" s="16" t="s">
        <v>880</v>
      </c>
      <c r="BL9" s="16" t="s">
        <v>880</v>
      </c>
      <c r="BM9" s="16" t="s">
        <v>880</v>
      </c>
      <c r="BN9" s="58" t="s">
        <v>544</v>
      </c>
    </row>
    <row r="10" spans="1:66" ht="25" customHeight="1" x14ac:dyDescent="0.3">
      <c r="B10" s="22">
        <v>7</v>
      </c>
      <c r="C10" s="7"/>
      <c r="D10" s="32"/>
      <c r="E10" s="29"/>
      <c r="F10" s="52"/>
      <c r="G10" s="294"/>
      <c r="H10" s="28" t="s">
        <v>880</v>
      </c>
      <c r="I10" s="28" t="s">
        <v>880</v>
      </c>
      <c r="J10" s="46" t="s">
        <v>880</v>
      </c>
      <c r="K10" s="46" t="s">
        <v>544</v>
      </c>
      <c r="L10" s="296"/>
      <c r="M10" s="28" t="s">
        <v>14</v>
      </c>
      <c r="N10" s="29"/>
      <c r="O10" s="52"/>
      <c r="P10" s="32"/>
      <c r="Q10" s="29"/>
      <c r="R10" s="29"/>
      <c r="BK10" s="19" t="s">
        <v>546</v>
      </c>
      <c r="BL10" s="19" t="s">
        <v>881</v>
      </c>
      <c r="BM10" s="19" t="s">
        <v>881</v>
      </c>
      <c r="BN10" s="19" t="s">
        <v>546</v>
      </c>
    </row>
    <row r="11" spans="1:66" ht="25" customHeight="1" x14ac:dyDescent="0.3">
      <c r="B11" s="22">
        <v>8</v>
      </c>
      <c r="C11" s="7"/>
      <c r="D11" s="32"/>
      <c r="E11" s="29"/>
      <c r="F11" s="52"/>
      <c r="G11" s="294"/>
      <c r="H11" s="28" t="s">
        <v>880</v>
      </c>
      <c r="I11" s="28" t="s">
        <v>880</v>
      </c>
      <c r="J11" s="46" t="s">
        <v>880</v>
      </c>
      <c r="K11" s="46" t="s">
        <v>544</v>
      </c>
      <c r="L11" s="296"/>
      <c r="M11" s="28" t="s">
        <v>14</v>
      </c>
      <c r="N11" s="29"/>
      <c r="O11" s="52"/>
      <c r="P11" s="32"/>
      <c r="Q11" s="29"/>
      <c r="R11" s="29"/>
    </row>
    <row r="12" spans="1:66" ht="25" customHeight="1" x14ac:dyDescent="0.3">
      <c r="B12" s="22">
        <v>9</v>
      </c>
      <c r="C12" s="7"/>
      <c r="D12" s="32"/>
      <c r="E12" s="29"/>
      <c r="F12" s="52"/>
      <c r="G12" s="294"/>
      <c r="H12" s="28" t="s">
        <v>880</v>
      </c>
      <c r="I12" s="28" t="s">
        <v>880</v>
      </c>
      <c r="J12" s="46" t="s">
        <v>880</v>
      </c>
      <c r="K12" s="46" t="s">
        <v>544</v>
      </c>
      <c r="L12" s="296"/>
      <c r="M12" s="28" t="s">
        <v>14</v>
      </c>
      <c r="N12" s="29"/>
      <c r="O12" s="52"/>
      <c r="P12" s="32"/>
      <c r="Q12" s="29"/>
      <c r="R12" s="29"/>
    </row>
    <row r="13" spans="1:66" ht="25" customHeight="1" x14ac:dyDescent="0.3">
      <c r="B13" s="22">
        <v>10</v>
      </c>
      <c r="C13" s="7"/>
      <c r="D13" s="32"/>
      <c r="E13" s="29"/>
      <c r="F13" s="52"/>
      <c r="G13" s="294"/>
      <c r="H13" s="28" t="s">
        <v>880</v>
      </c>
      <c r="I13" s="28" t="s">
        <v>880</v>
      </c>
      <c r="J13" s="46" t="s">
        <v>880</v>
      </c>
      <c r="K13" s="46" t="s">
        <v>544</v>
      </c>
      <c r="L13" s="296"/>
      <c r="M13" s="28" t="s">
        <v>14</v>
      </c>
      <c r="N13" s="29"/>
      <c r="O13" s="52"/>
      <c r="P13" s="32"/>
      <c r="Q13" s="29"/>
      <c r="R13" s="29"/>
    </row>
    <row r="14" spans="1:66" ht="25" customHeight="1" x14ac:dyDescent="0.3">
      <c r="B14" s="19">
        <v>11</v>
      </c>
      <c r="C14" s="7"/>
      <c r="D14" s="32"/>
      <c r="E14" s="29"/>
      <c r="F14" s="52"/>
      <c r="G14" s="294"/>
      <c r="H14" s="28" t="s">
        <v>880</v>
      </c>
      <c r="I14" s="28" t="s">
        <v>880</v>
      </c>
      <c r="J14" s="46" t="s">
        <v>880</v>
      </c>
      <c r="K14" s="46" t="s">
        <v>544</v>
      </c>
      <c r="L14" s="296"/>
      <c r="M14" s="28" t="s">
        <v>14</v>
      </c>
      <c r="N14" s="29"/>
      <c r="O14" s="52"/>
      <c r="P14" s="32"/>
      <c r="Q14" s="29"/>
      <c r="R14" s="29"/>
    </row>
    <row r="15" spans="1:66" ht="25" customHeight="1" x14ac:dyDescent="0.3">
      <c r="B15" s="22">
        <v>12</v>
      </c>
      <c r="C15" s="7"/>
      <c r="D15" s="32"/>
      <c r="E15" s="29"/>
      <c r="F15" s="52"/>
      <c r="G15" s="294"/>
      <c r="H15" s="28" t="s">
        <v>880</v>
      </c>
      <c r="I15" s="28" t="s">
        <v>880</v>
      </c>
      <c r="J15" s="46" t="s">
        <v>880</v>
      </c>
      <c r="K15" s="46" t="s">
        <v>544</v>
      </c>
      <c r="L15" s="297"/>
      <c r="M15" s="28" t="s">
        <v>14</v>
      </c>
      <c r="N15" s="29"/>
      <c r="O15" s="52"/>
      <c r="P15" s="32"/>
      <c r="Q15" s="29"/>
      <c r="R15" s="29"/>
    </row>
    <row r="16" spans="1:66" ht="25" customHeight="1" x14ac:dyDescent="0.3">
      <c r="B16" s="22">
        <v>13</v>
      </c>
      <c r="C16" s="7"/>
      <c r="D16" s="32"/>
      <c r="E16" s="29"/>
      <c r="F16" s="52"/>
      <c r="G16" s="294"/>
      <c r="H16" s="28" t="s">
        <v>880</v>
      </c>
      <c r="I16" s="28" t="s">
        <v>880</v>
      </c>
      <c r="J16" s="46" t="s">
        <v>880</v>
      </c>
      <c r="K16" s="46" t="s">
        <v>544</v>
      </c>
      <c r="L16" s="296"/>
      <c r="M16" s="28" t="s">
        <v>14</v>
      </c>
      <c r="N16" s="29"/>
      <c r="O16" s="52"/>
      <c r="P16" s="32"/>
      <c r="Q16" s="29"/>
      <c r="R16" s="29"/>
    </row>
    <row r="17" spans="2:18" ht="25" customHeight="1" x14ac:dyDescent="0.3">
      <c r="B17" s="22">
        <v>14</v>
      </c>
      <c r="C17" s="7"/>
      <c r="D17" s="32"/>
      <c r="E17" s="29"/>
      <c r="F17" s="52"/>
      <c r="G17" s="294"/>
      <c r="H17" s="28" t="s">
        <v>880</v>
      </c>
      <c r="I17" s="28" t="s">
        <v>880</v>
      </c>
      <c r="J17" s="46" t="s">
        <v>880</v>
      </c>
      <c r="K17" s="46" t="s">
        <v>544</v>
      </c>
      <c r="L17" s="296"/>
      <c r="M17" s="28" t="s">
        <v>14</v>
      </c>
      <c r="N17" s="29"/>
      <c r="O17" s="52"/>
      <c r="P17" s="32"/>
      <c r="Q17" s="29"/>
      <c r="R17" s="29"/>
    </row>
    <row r="18" spans="2:18" ht="25" customHeight="1" x14ac:dyDescent="0.3">
      <c r="B18" s="22">
        <v>15</v>
      </c>
      <c r="C18" s="7"/>
      <c r="D18" s="32"/>
      <c r="E18" s="29"/>
      <c r="F18" s="52"/>
      <c r="G18" s="294"/>
      <c r="H18" s="28" t="s">
        <v>880</v>
      </c>
      <c r="I18" s="28" t="s">
        <v>880</v>
      </c>
      <c r="J18" s="46" t="s">
        <v>880</v>
      </c>
      <c r="K18" s="46" t="s">
        <v>544</v>
      </c>
      <c r="L18" s="296"/>
      <c r="M18" s="28" t="s">
        <v>14</v>
      </c>
      <c r="N18" s="29"/>
      <c r="O18" s="52"/>
      <c r="P18" s="32"/>
      <c r="Q18" s="29"/>
      <c r="R18" s="29"/>
    </row>
    <row r="19" spans="2:18" ht="25" customHeight="1" x14ac:dyDescent="0.3">
      <c r="B19" s="22">
        <v>16</v>
      </c>
      <c r="C19" s="7"/>
      <c r="D19" s="32"/>
      <c r="E19" s="29"/>
      <c r="F19" s="52"/>
      <c r="G19" s="294"/>
      <c r="H19" s="28" t="s">
        <v>880</v>
      </c>
      <c r="I19" s="28" t="s">
        <v>880</v>
      </c>
      <c r="J19" s="46" t="s">
        <v>880</v>
      </c>
      <c r="K19" s="46" t="s">
        <v>544</v>
      </c>
      <c r="L19" s="296"/>
      <c r="M19" s="28" t="s">
        <v>14</v>
      </c>
      <c r="N19" s="29"/>
      <c r="O19" s="52"/>
      <c r="P19" s="32"/>
      <c r="Q19" s="29"/>
      <c r="R19" s="29"/>
    </row>
    <row r="20" spans="2:18" ht="25" customHeight="1" x14ac:dyDescent="0.3">
      <c r="B20" s="22">
        <v>17</v>
      </c>
      <c r="C20" s="7"/>
      <c r="D20" s="32"/>
      <c r="E20" s="29"/>
      <c r="F20" s="52"/>
      <c r="G20" s="294"/>
      <c r="H20" s="28" t="s">
        <v>880</v>
      </c>
      <c r="I20" s="28" t="s">
        <v>880</v>
      </c>
      <c r="J20" s="46" t="s">
        <v>880</v>
      </c>
      <c r="K20" s="46" t="s">
        <v>544</v>
      </c>
      <c r="L20" s="296"/>
      <c r="M20" s="28" t="s">
        <v>14</v>
      </c>
      <c r="N20" s="29"/>
      <c r="O20" s="52"/>
      <c r="P20" s="32"/>
      <c r="Q20" s="29"/>
      <c r="R20" s="29"/>
    </row>
    <row r="21" spans="2:18" ht="25" customHeight="1" x14ac:dyDescent="0.3">
      <c r="B21" s="22">
        <v>18</v>
      </c>
      <c r="C21" s="7"/>
      <c r="D21" s="32"/>
      <c r="E21" s="29"/>
      <c r="F21" s="52"/>
      <c r="G21" s="294"/>
      <c r="H21" s="28" t="s">
        <v>880</v>
      </c>
      <c r="I21" s="28" t="s">
        <v>880</v>
      </c>
      <c r="J21" s="46" t="s">
        <v>880</v>
      </c>
      <c r="K21" s="46" t="s">
        <v>544</v>
      </c>
      <c r="L21" s="296"/>
      <c r="M21" s="28" t="s">
        <v>14</v>
      </c>
      <c r="N21" s="29"/>
      <c r="O21" s="52"/>
      <c r="P21" s="32"/>
      <c r="Q21" s="29"/>
      <c r="R21" s="29"/>
    </row>
    <row r="22" spans="2:18" ht="25" customHeight="1" x14ac:dyDescent="0.3">
      <c r="B22" s="22">
        <v>19</v>
      </c>
      <c r="C22" s="7"/>
      <c r="D22" s="32"/>
      <c r="E22" s="29"/>
      <c r="F22" s="52"/>
      <c r="G22" s="294"/>
      <c r="H22" s="28" t="s">
        <v>880</v>
      </c>
      <c r="I22" s="28" t="s">
        <v>880</v>
      </c>
      <c r="J22" s="46" t="s">
        <v>880</v>
      </c>
      <c r="K22" s="46" t="s">
        <v>544</v>
      </c>
      <c r="L22" s="296"/>
      <c r="M22" s="28" t="s">
        <v>14</v>
      </c>
      <c r="N22" s="29"/>
      <c r="O22" s="52"/>
      <c r="P22" s="32"/>
      <c r="Q22" s="29"/>
      <c r="R22" s="29"/>
    </row>
    <row r="23" spans="2:18" ht="25" customHeight="1" x14ac:dyDescent="0.3">
      <c r="B23" s="22">
        <v>20</v>
      </c>
      <c r="C23" s="7"/>
      <c r="D23" s="32"/>
      <c r="E23" s="29"/>
      <c r="F23" s="52"/>
      <c r="G23" s="294"/>
      <c r="H23" s="28" t="s">
        <v>880</v>
      </c>
      <c r="I23" s="28" t="s">
        <v>880</v>
      </c>
      <c r="J23" s="46" t="s">
        <v>880</v>
      </c>
      <c r="K23" s="46" t="s">
        <v>544</v>
      </c>
      <c r="L23" s="296"/>
      <c r="M23" s="28" t="s">
        <v>14</v>
      </c>
      <c r="N23" s="29"/>
      <c r="O23" s="52"/>
      <c r="P23" s="32"/>
      <c r="Q23" s="29"/>
      <c r="R23" s="29"/>
    </row>
  </sheetData>
  <sheetProtection algorithmName="SHA-512" hashValue="J0k2LpAAb9zwTYjFa5IxSww4aQ7Pzn1yqV8kij6mvKxcoDkuY0QyoHcNRlxKVxh1AfwhOPwdnGHijWHBidsVUg==" saltValue="sPtqNlQ2LZWcy+jnl73vYQ==" spinCount="100000" sheet="1" objects="1" scenarios="1"/>
  <mergeCells count="4">
    <mergeCell ref="B1:K1"/>
    <mergeCell ref="B2:K2"/>
    <mergeCell ref="L2:R2"/>
    <mergeCell ref="A1:A1048576"/>
  </mergeCells>
  <phoneticPr fontId="51" type="noConversion"/>
  <dataValidations count="8">
    <dataValidation type="decimal" allowBlank="1" showInputMessage="1" showErrorMessage="1" sqref="F4:F23">
      <formula1>-10000000000</formula1>
      <formula2>10000000000</formula2>
    </dataValidation>
    <dataValidation type="decimal" operator="lessThanOrEqual" allowBlank="1" showInputMessage="1" showErrorMessage="1" sqref="G4:G23">
      <formula1>100</formula1>
    </dataValidation>
    <dataValidation type="list" allowBlank="1" showInputMessage="1" showErrorMessage="1" sqref="H4:H23">
      <formula1>$BK$9:$BK$10</formula1>
    </dataValidation>
    <dataValidation type="list" allowBlank="1" showInputMessage="1" showErrorMessage="1" sqref="I4:I23">
      <formula1>$BL$9:$BL$10</formula1>
    </dataValidation>
    <dataValidation type="list" allowBlank="1" showInputMessage="1" showErrorMessage="1" sqref="J4:J23">
      <formula1>$BM$9:$BM$10</formula1>
    </dataValidation>
    <dataValidation type="list" allowBlank="1" showInputMessage="1" showErrorMessage="1" sqref="K4:K23">
      <formula1>$BN$9:$BN$10</formula1>
    </dataValidation>
    <dataValidation type="list" allowBlank="1" showInputMessage="1" showErrorMessage="1" sqref="M4:M23">
      <formula1>$AH$5:$AH$8</formula1>
    </dataValidation>
    <dataValidation type="decimal" allowBlank="1" showInputMessage="1" showErrorMessage="1" sqref="O4:O23">
      <formula1>-10000000000000</formula1>
      <formula2>100000000000000</formula2>
    </dataValidation>
  </dataValidation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17"/>
  <sheetViews>
    <sheetView workbookViewId="0">
      <selection activeCell="D16" sqref="D16"/>
    </sheetView>
  </sheetViews>
  <sheetFormatPr defaultColWidth="9" defaultRowHeight="14" x14ac:dyDescent="0.3"/>
  <cols>
    <col min="1" max="1" width="3.58203125" style="316" customWidth="1"/>
    <col min="3" max="3" width="11.33203125" customWidth="1"/>
    <col min="4" max="4" width="54.83203125" customWidth="1"/>
    <col min="5" max="5" width="31.58203125" customWidth="1"/>
    <col min="22" max="22" width="7.83203125" customWidth="1"/>
    <col min="23" max="23" width="11.25" hidden="1" customWidth="1"/>
    <col min="24" max="24" width="11.58203125" hidden="1" customWidth="1"/>
    <col min="25" max="26" width="11.5" hidden="1" customWidth="1"/>
    <col min="27" max="27" width="9" hidden="1" customWidth="1"/>
    <col min="28" max="28" width="10.08203125" hidden="1" customWidth="1"/>
    <col min="29" max="29" width="9" hidden="1" customWidth="1"/>
    <col min="30" max="30" width="78.83203125" hidden="1" customWidth="1"/>
  </cols>
  <sheetData>
    <row r="1" spans="2:30" ht="25" customHeight="1" x14ac:dyDescent="0.3">
      <c r="B1" s="340" t="s">
        <v>339</v>
      </c>
      <c r="C1" s="341"/>
      <c r="D1" s="341"/>
      <c r="E1" s="342"/>
    </row>
    <row r="2" spans="2:30" ht="25" customHeight="1" x14ac:dyDescent="0.3">
      <c r="B2" s="251" t="s">
        <v>340</v>
      </c>
      <c r="C2" s="343" t="s">
        <v>341</v>
      </c>
      <c r="D2" s="343"/>
      <c r="E2" s="6" t="s">
        <v>3</v>
      </c>
    </row>
    <row r="3" spans="2:30" ht="25" customHeight="1" x14ac:dyDescent="0.3">
      <c r="B3" s="200" t="s">
        <v>342</v>
      </c>
      <c r="C3" s="344" t="s">
        <v>343</v>
      </c>
      <c r="D3" s="345"/>
      <c r="E3" s="252"/>
    </row>
    <row r="4" spans="2:30" ht="25" customHeight="1" x14ac:dyDescent="0.3">
      <c r="B4" s="202"/>
      <c r="C4" s="346"/>
      <c r="D4" s="347"/>
      <c r="E4" s="253" t="s">
        <v>5</v>
      </c>
    </row>
    <row r="5" spans="2:30" ht="25" customHeight="1" x14ac:dyDescent="0.3">
      <c r="B5" s="202" t="s">
        <v>344</v>
      </c>
      <c r="C5" s="338" t="s">
        <v>345</v>
      </c>
      <c r="D5" s="339"/>
      <c r="E5" s="252"/>
      <c r="W5" t="s">
        <v>346</v>
      </c>
      <c r="X5" t="s">
        <v>347</v>
      </c>
      <c r="Y5" t="s">
        <v>348</v>
      </c>
      <c r="Z5" t="s">
        <v>349</v>
      </c>
    </row>
    <row r="6" spans="2:30" ht="25" customHeight="1" x14ac:dyDescent="0.3">
      <c r="B6" s="331"/>
      <c r="C6" s="254" t="s">
        <v>350</v>
      </c>
      <c r="D6" s="255"/>
      <c r="E6" s="253" t="s">
        <v>351</v>
      </c>
      <c r="W6" s="19">
        <v>0</v>
      </c>
      <c r="X6" s="19">
        <v>0</v>
      </c>
      <c r="Y6" s="19">
        <v>0</v>
      </c>
      <c r="Z6" s="19">
        <v>0</v>
      </c>
      <c r="AB6" s="219" t="s">
        <v>352</v>
      </c>
      <c r="AD6" s="201" t="s">
        <v>353</v>
      </c>
    </row>
    <row r="7" spans="2:30" ht="25" customHeight="1" x14ac:dyDescent="0.3">
      <c r="B7" s="332"/>
      <c r="C7" s="254" t="s">
        <v>354</v>
      </c>
      <c r="D7" s="255"/>
      <c r="E7" s="253" t="s">
        <v>351</v>
      </c>
      <c r="W7" s="19">
        <v>10</v>
      </c>
      <c r="X7" s="19">
        <v>10</v>
      </c>
      <c r="Y7" s="19">
        <v>10</v>
      </c>
      <c r="Z7" s="19">
        <v>10</v>
      </c>
      <c r="AB7" s="219" t="s">
        <v>355</v>
      </c>
      <c r="AD7" s="259" t="s">
        <v>356</v>
      </c>
    </row>
    <row r="8" spans="2:30" ht="25" customHeight="1" x14ac:dyDescent="0.3">
      <c r="B8" s="332"/>
      <c r="C8" s="254" t="s">
        <v>357</v>
      </c>
      <c r="D8" s="255"/>
      <c r="E8" s="253" t="s">
        <v>351</v>
      </c>
      <c r="W8" s="19">
        <v>20</v>
      </c>
      <c r="X8" s="19">
        <v>20</v>
      </c>
      <c r="Y8" s="19">
        <v>20</v>
      </c>
      <c r="Z8" s="19">
        <v>20</v>
      </c>
      <c r="AB8" s="219" t="s">
        <v>358</v>
      </c>
      <c r="AD8" s="259" t="s">
        <v>359</v>
      </c>
    </row>
    <row r="9" spans="2:30" ht="25" customHeight="1" x14ac:dyDescent="0.3">
      <c r="B9" s="333"/>
      <c r="C9" s="256" t="s">
        <v>349</v>
      </c>
      <c r="D9" s="257"/>
      <c r="E9" s="253" t="s">
        <v>351</v>
      </c>
      <c r="W9" s="19">
        <v>30</v>
      </c>
      <c r="X9" s="19">
        <v>30</v>
      </c>
      <c r="Y9" s="19">
        <v>30</v>
      </c>
      <c r="Z9" s="19">
        <v>30</v>
      </c>
      <c r="AB9" s="219" t="s">
        <v>360</v>
      </c>
      <c r="AD9" s="259" t="s">
        <v>361</v>
      </c>
    </row>
    <row r="10" spans="2:30" ht="25" customHeight="1" x14ac:dyDescent="0.3">
      <c r="B10" s="202" t="s">
        <v>362</v>
      </c>
      <c r="C10" s="334" t="s">
        <v>363</v>
      </c>
      <c r="D10" s="335"/>
      <c r="E10" s="258"/>
      <c r="W10" s="19">
        <v>40</v>
      </c>
      <c r="X10" s="19">
        <v>40</v>
      </c>
      <c r="Y10" s="19">
        <v>40</v>
      </c>
      <c r="Z10" s="19">
        <v>40</v>
      </c>
      <c r="AB10" s="198"/>
      <c r="AD10" s="221"/>
    </row>
    <row r="11" spans="2:30" ht="25" customHeight="1" x14ac:dyDescent="0.3">
      <c r="B11" s="202"/>
      <c r="C11" s="336"/>
      <c r="D11" s="337"/>
      <c r="E11" s="253" t="s">
        <v>5</v>
      </c>
      <c r="W11" s="19">
        <v>50</v>
      </c>
      <c r="X11" s="19">
        <v>50</v>
      </c>
      <c r="Y11" s="19">
        <v>50</v>
      </c>
      <c r="Z11" s="19">
        <v>50</v>
      </c>
      <c r="AB11" s="219" t="s">
        <v>364</v>
      </c>
      <c r="AD11" s="260" t="s">
        <v>365</v>
      </c>
    </row>
    <row r="12" spans="2:30" ht="25" customHeight="1" x14ac:dyDescent="0.3">
      <c r="B12" s="202" t="s">
        <v>366</v>
      </c>
      <c r="C12" s="338" t="s">
        <v>367</v>
      </c>
      <c r="D12" s="339"/>
      <c r="E12" s="253"/>
      <c r="W12" s="19">
        <v>60</v>
      </c>
      <c r="X12" s="19">
        <v>60</v>
      </c>
      <c r="Y12" s="19">
        <v>60</v>
      </c>
      <c r="Z12" s="19">
        <v>60</v>
      </c>
      <c r="AB12" s="219" t="s">
        <v>368</v>
      </c>
      <c r="AD12" s="208" t="s">
        <v>369</v>
      </c>
    </row>
    <row r="13" spans="2:30" ht="25" customHeight="1" x14ac:dyDescent="0.3">
      <c r="B13" s="202"/>
      <c r="C13" s="329"/>
      <c r="D13" s="330"/>
      <c r="E13" s="253" t="s">
        <v>5</v>
      </c>
      <c r="W13" s="19">
        <v>70</v>
      </c>
      <c r="X13" s="19">
        <v>70</v>
      </c>
      <c r="Y13" s="19">
        <v>70</v>
      </c>
      <c r="Z13" s="19">
        <v>70</v>
      </c>
      <c r="AB13" s="219" t="s">
        <v>370</v>
      </c>
      <c r="AD13" s="260" t="s">
        <v>371</v>
      </c>
    </row>
    <row r="14" spans="2:30" ht="25" customHeight="1" x14ac:dyDescent="0.3">
      <c r="B14" s="202" t="s">
        <v>372</v>
      </c>
      <c r="C14" s="338" t="s">
        <v>373</v>
      </c>
      <c r="D14" s="339"/>
      <c r="E14" s="253"/>
      <c r="W14" s="19">
        <v>80</v>
      </c>
      <c r="X14" s="19">
        <v>80</v>
      </c>
      <c r="Y14" s="19">
        <v>80</v>
      </c>
      <c r="Z14" s="19">
        <v>80</v>
      </c>
      <c r="AB14" s="219" t="s">
        <v>374</v>
      </c>
      <c r="AD14" s="208" t="s">
        <v>375</v>
      </c>
    </row>
    <row r="15" spans="2:30" ht="25" customHeight="1" x14ac:dyDescent="0.3">
      <c r="B15" s="202"/>
      <c r="C15" s="329"/>
      <c r="D15" s="330"/>
      <c r="E15" s="253" t="s">
        <v>5</v>
      </c>
      <c r="W15" s="223">
        <v>90</v>
      </c>
      <c r="X15" s="223">
        <v>90</v>
      </c>
      <c r="Y15" s="223">
        <v>90</v>
      </c>
      <c r="Z15" s="223">
        <v>90</v>
      </c>
    </row>
    <row r="16" spans="2:30" ht="25" customHeight="1" x14ac:dyDescent="0.3">
      <c r="W16" s="223">
        <v>100</v>
      </c>
      <c r="X16" s="223">
        <v>100</v>
      </c>
      <c r="Y16" s="223">
        <v>100</v>
      </c>
      <c r="Z16" s="223">
        <v>100</v>
      </c>
    </row>
    <row r="17" ht="24" customHeight="1" x14ac:dyDescent="0.3"/>
  </sheetData>
  <sheetProtection algorithmName="SHA-512" hashValue="2upy+t+mwI0uhl8V9+vbTb+OxSiR2EWMEkdAlGF8sV/43DMSnFrTX8yHh/wxnBbuT6P4cM+ttq3sGRHzDQ6fjg==" saltValue="j3kamTogV385NE86YIZNgw==" spinCount="100000" sheet="1" objects="1" scenarios="1"/>
  <protectedRanges>
    <protectedRange sqref="C4" name="区域1" securityDescriptor=""/>
  </protectedRanges>
  <mergeCells count="13">
    <mergeCell ref="C15:D15"/>
    <mergeCell ref="A1:A1048576"/>
    <mergeCell ref="B6:B9"/>
    <mergeCell ref="C10:D10"/>
    <mergeCell ref="C11:D11"/>
    <mergeCell ref="C12:D12"/>
    <mergeCell ref="C13:D13"/>
    <mergeCell ref="C14:D14"/>
    <mergeCell ref="B1:E1"/>
    <mergeCell ref="C2:D2"/>
    <mergeCell ref="C3:D3"/>
    <mergeCell ref="C4:D4"/>
    <mergeCell ref="C5:D5"/>
  </mergeCells>
  <phoneticPr fontId="51" type="noConversion"/>
  <dataValidations count="8">
    <dataValidation type="list" allowBlank="1" showInputMessage="1" showErrorMessage="1" sqref="C4:D4">
      <formula1>$AB$6:$AB$9</formula1>
    </dataValidation>
    <dataValidation type="list" allowBlank="1" showInputMessage="1" showErrorMessage="1" sqref="D6">
      <formula1>$W$6:$W$16</formula1>
    </dataValidation>
    <dataValidation type="list" allowBlank="1" showInputMessage="1" showErrorMessage="1" sqref="D7">
      <formula1>$X$6:$X$16</formula1>
    </dataValidation>
    <dataValidation type="list" allowBlank="1" showInputMessage="1" showErrorMessage="1" sqref="D8">
      <formula1>$Y$6:$Y$16</formula1>
    </dataValidation>
    <dataValidation type="list" allowBlank="1" showInputMessage="1" showErrorMessage="1" sqref="D9">
      <formula1>$Z$6:$Z$16</formula1>
    </dataValidation>
    <dataValidation type="list" allowBlank="1" showInputMessage="1" showErrorMessage="1" sqref="C11:D11">
      <formula1>$AB$11:$AB$14</formula1>
    </dataValidation>
    <dataValidation type="list" allowBlank="1" showInputMessage="1" showErrorMessage="1" sqref="C13:D13">
      <formula1>$AD$6:$AD$9</formula1>
    </dataValidation>
    <dataValidation type="list" allowBlank="1" showInputMessage="1" showErrorMessage="1" sqref="C15:D15">
      <formula1>$AD$11:$AD$14</formula1>
    </dataValidation>
  </dataValidations>
  <pageMargins left="0.69930555555555596" right="0.69930555555555596"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H23"/>
  <sheetViews>
    <sheetView workbookViewId="0">
      <pane xSplit="1" ySplit="3" topLeftCell="B4" activePane="bottomRight" state="frozen"/>
      <selection pane="topRight"/>
      <selection pane="bottomLeft"/>
      <selection pane="bottomRight" activeCell="C4" sqref="C4"/>
    </sheetView>
  </sheetViews>
  <sheetFormatPr defaultColWidth="9" defaultRowHeight="14" x14ac:dyDescent="0.3"/>
  <cols>
    <col min="1" max="1" width="1.33203125" style="316" customWidth="1"/>
    <col min="2" max="2" width="5.33203125" style="3" customWidth="1"/>
    <col min="3" max="3" width="17.33203125" customWidth="1"/>
    <col min="4" max="4" width="16.25" style="3" customWidth="1"/>
    <col min="5" max="5" width="16.33203125" style="3" customWidth="1"/>
    <col min="6" max="6" width="13.33203125" style="3" customWidth="1"/>
    <col min="7" max="7" width="12.25" style="3" customWidth="1"/>
    <col min="8" max="8" width="13.58203125" style="3" customWidth="1"/>
    <col min="9" max="9" width="14.08203125" style="3" customWidth="1"/>
    <col min="10" max="10" width="14.58203125" style="3" customWidth="1"/>
    <col min="11" max="11" width="11" style="3" customWidth="1"/>
    <col min="12" max="12" width="18.83203125" customWidth="1"/>
    <col min="13" max="13" width="13.75" customWidth="1"/>
  </cols>
  <sheetData>
    <row r="1" spans="1:60" ht="28.5" customHeight="1" x14ac:dyDescent="0.3">
      <c r="B1" s="512" t="s">
        <v>882</v>
      </c>
      <c r="C1" s="513"/>
      <c r="D1" s="513"/>
      <c r="E1" s="513"/>
      <c r="F1" s="513"/>
      <c r="G1" s="513"/>
      <c r="H1" s="513"/>
      <c r="I1" s="513"/>
      <c r="J1" s="513"/>
      <c r="K1" s="513"/>
      <c r="L1" s="513"/>
      <c r="M1" s="529"/>
    </row>
    <row r="2" spans="1:60" ht="25" customHeight="1" x14ac:dyDescent="0.3">
      <c r="B2" s="525" t="s">
        <v>883</v>
      </c>
      <c r="C2" s="530"/>
      <c r="D2" s="530"/>
      <c r="E2" s="530"/>
      <c r="F2" s="530"/>
      <c r="G2" s="530"/>
      <c r="H2" s="530"/>
      <c r="I2" s="530"/>
      <c r="J2" s="530"/>
      <c r="K2" s="530"/>
      <c r="L2" s="530"/>
      <c r="M2" s="531"/>
    </row>
    <row r="3" spans="1:60" s="1" customFormat="1" ht="25" customHeight="1" x14ac:dyDescent="0.3">
      <c r="A3" s="316"/>
      <c r="B3" s="33" t="s">
        <v>340</v>
      </c>
      <c r="C3" s="33" t="s">
        <v>884</v>
      </c>
      <c r="D3" s="33" t="s">
        <v>885</v>
      </c>
      <c r="E3" s="33" t="s">
        <v>886</v>
      </c>
      <c r="F3" s="33" t="s">
        <v>887</v>
      </c>
      <c r="G3" s="33" t="s">
        <v>20</v>
      </c>
      <c r="H3" s="33" t="s">
        <v>888</v>
      </c>
      <c r="I3" s="33" t="s">
        <v>889</v>
      </c>
      <c r="J3" s="33" t="s">
        <v>890</v>
      </c>
      <c r="K3" s="37" t="s">
        <v>891</v>
      </c>
      <c r="L3" s="37" t="s">
        <v>892</v>
      </c>
      <c r="M3" s="49" t="s">
        <v>893</v>
      </c>
    </row>
    <row r="4" spans="1:60" s="2" customFormat="1" ht="25" customHeight="1" x14ac:dyDescent="0.3">
      <c r="A4" s="316"/>
      <c r="B4" s="22">
        <v>1</v>
      </c>
      <c r="C4" s="7"/>
      <c r="D4" s="34"/>
      <c r="E4" s="28"/>
      <c r="F4" s="50" t="s">
        <v>894</v>
      </c>
      <c r="G4" s="34"/>
      <c r="H4" s="50"/>
      <c r="I4" s="30"/>
      <c r="J4" s="31" t="s">
        <v>895</v>
      </c>
      <c r="K4" s="46" t="s">
        <v>880</v>
      </c>
      <c r="L4" s="47"/>
      <c r="M4" s="47"/>
    </row>
    <row r="5" spans="1:60" ht="25" customHeight="1" x14ac:dyDescent="0.3">
      <c r="B5" s="22">
        <v>2</v>
      </c>
      <c r="C5" s="7"/>
      <c r="D5" s="35"/>
      <c r="E5" s="29"/>
      <c r="F5" s="50" t="s">
        <v>82</v>
      </c>
      <c r="G5" s="35"/>
      <c r="H5" s="50"/>
      <c r="I5" s="30"/>
      <c r="J5" s="31" t="s">
        <v>895</v>
      </c>
      <c r="K5" s="46" t="s">
        <v>880</v>
      </c>
      <c r="L5" s="48"/>
      <c r="M5" s="48"/>
    </row>
    <row r="6" spans="1:60" ht="25" customHeight="1" x14ac:dyDescent="0.3">
      <c r="B6" s="22">
        <v>3</v>
      </c>
      <c r="C6" s="7"/>
      <c r="D6" s="34"/>
      <c r="E6" s="29"/>
      <c r="F6" s="50" t="s">
        <v>461</v>
      </c>
      <c r="G6" s="34"/>
      <c r="H6" s="50"/>
      <c r="I6" s="30"/>
      <c r="J6" s="31" t="s">
        <v>895</v>
      </c>
      <c r="K6" s="46" t="s">
        <v>880</v>
      </c>
      <c r="L6" s="48"/>
      <c r="M6" s="48"/>
    </row>
    <row r="7" spans="1:60" ht="25" customHeight="1" x14ac:dyDescent="0.3">
      <c r="B7" s="22">
        <v>4</v>
      </c>
      <c r="C7" s="7"/>
      <c r="D7" s="35"/>
      <c r="E7" s="29"/>
      <c r="F7" s="50" t="s">
        <v>461</v>
      </c>
      <c r="G7" s="35"/>
      <c r="H7" s="50"/>
      <c r="I7" s="30"/>
      <c r="J7" s="31" t="s">
        <v>895</v>
      </c>
      <c r="K7" s="46" t="s">
        <v>880</v>
      </c>
      <c r="L7" s="48"/>
      <c r="M7" s="48"/>
    </row>
    <row r="8" spans="1:60" ht="25" customHeight="1" x14ac:dyDescent="0.3">
      <c r="B8" s="22">
        <v>5</v>
      </c>
      <c r="C8" s="7"/>
      <c r="D8" s="34"/>
      <c r="E8" s="29"/>
      <c r="F8" s="50" t="s">
        <v>461</v>
      </c>
      <c r="G8" s="34"/>
      <c r="H8" s="50"/>
      <c r="I8" s="30"/>
      <c r="J8" s="31" t="s">
        <v>895</v>
      </c>
      <c r="K8" s="46" t="s">
        <v>880</v>
      </c>
      <c r="L8" s="48"/>
      <c r="M8" s="48"/>
    </row>
    <row r="9" spans="1:60" s="2" customFormat="1" ht="25" customHeight="1" x14ac:dyDescent="0.3">
      <c r="A9" s="316"/>
      <c r="B9" s="22">
        <v>6</v>
      </c>
      <c r="C9" s="7"/>
      <c r="D9" s="34"/>
      <c r="E9" s="28"/>
      <c r="F9" s="50" t="s">
        <v>461</v>
      </c>
      <c r="G9" s="34"/>
      <c r="H9" s="50"/>
      <c r="I9" s="30"/>
      <c r="J9" s="31" t="s">
        <v>895</v>
      </c>
      <c r="K9" s="46" t="s">
        <v>880</v>
      </c>
      <c r="L9" s="47"/>
      <c r="M9" s="47"/>
      <c r="BE9" s="15" t="s">
        <v>895</v>
      </c>
      <c r="BF9" s="16" t="s">
        <v>461</v>
      </c>
      <c r="BG9" s="17" t="s">
        <v>880</v>
      </c>
      <c r="BH9" s="16"/>
    </row>
    <row r="10" spans="1:60" ht="25" customHeight="1" x14ac:dyDescent="0.3">
      <c r="B10" s="22">
        <v>7</v>
      </c>
      <c r="C10" s="7"/>
      <c r="D10" s="35"/>
      <c r="E10" s="29"/>
      <c r="F10" s="50" t="s">
        <v>461</v>
      </c>
      <c r="G10" s="35"/>
      <c r="H10" s="50"/>
      <c r="I10" s="30"/>
      <c r="J10" s="31" t="s">
        <v>895</v>
      </c>
      <c r="K10" s="46" t="s">
        <v>880</v>
      </c>
      <c r="L10" s="48"/>
      <c r="M10" s="48"/>
      <c r="BE10" s="18" t="s">
        <v>896</v>
      </c>
      <c r="BF10" s="19" t="s">
        <v>897</v>
      </c>
      <c r="BG10" s="20" t="s">
        <v>881</v>
      </c>
      <c r="BH10" s="19"/>
    </row>
    <row r="11" spans="1:60" ht="25" customHeight="1" x14ac:dyDescent="0.3">
      <c r="B11" s="22">
        <v>8</v>
      </c>
      <c r="C11" s="7"/>
      <c r="D11" s="35"/>
      <c r="E11" s="29"/>
      <c r="F11" s="50" t="s">
        <v>461</v>
      </c>
      <c r="G11" s="35"/>
      <c r="H11" s="50"/>
      <c r="I11" s="30"/>
      <c r="J11" s="31" t="s">
        <v>895</v>
      </c>
      <c r="K11" s="46" t="s">
        <v>880</v>
      </c>
      <c r="L11" s="48"/>
      <c r="M11" s="48"/>
      <c r="BF11" s="19" t="s">
        <v>894</v>
      </c>
    </row>
    <row r="12" spans="1:60" ht="25" customHeight="1" x14ac:dyDescent="0.3">
      <c r="B12" s="22">
        <v>9</v>
      </c>
      <c r="C12" s="7"/>
      <c r="D12" s="35"/>
      <c r="E12" s="29"/>
      <c r="F12" s="50" t="s">
        <v>461</v>
      </c>
      <c r="G12" s="35"/>
      <c r="H12" s="50"/>
      <c r="I12" s="30"/>
      <c r="J12" s="31" t="s">
        <v>895</v>
      </c>
      <c r="K12" s="46" t="s">
        <v>880</v>
      </c>
      <c r="L12" s="48"/>
      <c r="M12" s="48"/>
      <c r="BF12" s="19" t="s">
        <v>82</v>
      </c>
    </row>
    <row r="13" spans="1:60" ht="25" customHeight="1" x14ac:dyDescent="0.3">
      <c r="B13" s="22">
        <v>10</v>
      </c>
      <c r="C13" s="7"/>
      <c r="D13" s="35"/>
      <c r="E13" s="29"/>
      <c r="F13" s="50" t="s">
        <v>461</v>
      </c>
      <c r="G13" s="35"/>
      <c r="H13" s="50"/>
      <c r="I13" s="30"/>
      <c r="J13" s="31" t="s">
        <v>895</v>
      </c>
      <c r="K13" s="46" t="s">
        <v>880</v>
      </c>
      <c r="L13" s="48"/>
      <c r="M13" s="48"/>
    </row>
    <row r="14" spans="1:60" ht="25" customHeight="1" x14ac:dyDescent="0.3">
      <c r="B14" s="19">
        <v>11</v>
      </c>
      <c r="C14" s="7"/>
      <c r="D14" s="35"/>
      <c r="E14" s="29"/>
      <c r="F14" s="50" t="s">
        <v>461</v>
      </c>
      <c r="G14" s="35"/>
      <c r="H14" s="50"/>
      <c r="I14" s="30"/>
      <c r="J14" s="31" t="s">
        <v>895</v>
      </c>
      <c r="K14" s="46" t="s">
        <v>880</v>
      </c>
      <c r="L14" s="48"/>
      <c r="M14" s="48"/>
    </row>
    <row r="15" spans="1:60" ht="25" customHeight="1" x14ac:dyDescent="0.3">
      <c r="B15" s="22">
        <v>12</v>
      </c>
      <c r="C15" s="7"/>
      <c r="D15" s="35"/>
      <c r="E15" s="29"/>
      <c r="F15" s="50" t="s">
        <v>461</v>
      </c>
      <c r="G15" s="35"/>
      <c r="H15" s="50"/>
      <c r="I15" s="30"/>
      <c r="J15" s="31" t="s">
        <v>895</v>
      </c>
      <c r="K15" s="46" t="s">
        <v>880</v>
      </c>
      <c r="L15" s="48"/>
      <c r="M15" s="48"/>
    </row>
    <row r="16" spans="1:60" ht="25" customHeight="1" x14ac:dyDescent="0.3">
      <c r="B16" s="22">
        <v>13</v>
      </c>
      <c r="C16" s="7"/>
      <c r="D16" s="35"/>
      <c r="E16" s="29"/>
      <c r="F16" s="50" t="s">
        <v>461</v>
      </c>
      <c r="G16" s="35"/>
      <c r="H16" s="50"/>
      <c r="I16" s="30"/>
      <c r="J16" s="31" t="s">
        <v>895</v>
      </c>
      <c r="K16" s="46" t="s">
        <v>880</v>
      </c>
      <c r="L16" s="48"/>
      <c r="M16" s="48"/>
    </row>
    <row r="17" spans="2:13" ht="25" customHeight="1" x14ac:dyDescent="0.3">
      <c r="B17" s="22">
        <v>14</v>
      </c>
      <c r="C17" s="7"/>
      <c r="D17" s="35"/>
      <c r="E17" s="29"/>
      <c r="F17" s="50" t="s">
        <v>461</v>
      </c>
      <c r="G17" s="35"/>
      <c r="H17" s="50"/>
      <c r="I17" s="30"/>
      <c r="J17" s="31" t="s">
        <v>895</v>
      </c>
      <c r="K17" s="46" t="s">
        <v>880</v>
      </c>
      <c r="L17" s="48"/>
      <c r="M17" s="48"/>
    </row>
    <row r="18" spans="2:13" ht="25" customHeight="1" x14ac:dyDescent="0.3">
      <c r="B18" s="22">
        <v>15</v>
      </c>
      <c r="C18" s="7"/>
      <c r="D18" s="35"/>
      <c r="E18" s="29"/>
      <c r="F18" s="50" t="s">
        <v>461</v>
      </c>
      <c r="G18" s="35"/>
      <c r="H18" s="50"/>
      <c r="I18" s="30"/>
      <c r="J18" s="31" t="s">
        <v>895</v>
      </c>
      <c r="K18" s="46" t="s">
        <v>880</v>
      </c>
      <c r="L18" s="48"/>
      <c r="M18" s="48"/>
    </row>
    <row r="19" spans="2:13" ht="25" customHeight="1" x14ac:dyDescent="0.3">
      <c r="B19" s="22">
        <v>16</v>
      </c>
      <c r="C19" s="7"/>
      <c r="D19" s="35"/>
      <c r="E19" s="29"/>
      <c r="F19" s="50" t="s">
        <v>461</v>
      </c>
      <c r="G19" s="35"/>
      <c r="H19" s="50"/>
      <c r="I19" s="30"/>
      <c r="J19" s="31" t="s">
        <v>895</v>
      </c>
      <c r="K19" s="46" t="s">
        <v>880</v>
      </c>
      <c r="L19" s="48"/>
      <c r="M19" s="48"/>
    </row>
    <row r="20" spans="2:13" ht="25" customHeight="1" x14ac:dyDescent="0.3">
      <c r="B20" s="22">
        <v>17</v>
      </c>
      <c r="C20" s="7"/>
      <c r="D20" s="35"/>
      <c r="E20" s="29"/>
      <c r="F20" s="50" t="s">
        <v>461</v>
      </c>
      <c r="G20" s="35"/>
      <c r="H20" s="50"/>
      <c r="I20" s="30"/>
      <c r="J20" s="31" t="s">
        <v>895</v>
      </c>
      <c r="K20" s="46" t="s">
        <v>880</v>
      </c>
      <c r="L20" s="48"/>
      <c r="M20" s="48"/>
    </row>
    <row r="21" spans="2:13" ht="25" customHeight="1" x14ac:dyDescent="0.3">
      <c r="B21" s="22">
        <v>18</v>
      </c>
      <c r="C21" s="7"/>
      <c r="D21" s="35"/>
      <c r="E21" s="29"/>
      <c r="F21" s="50" t="s">
        <v>461</v>
      </c>
      <c r="G21" s="35"/>
      <c r="H21" s="50"/>
      <c r="I21" s="30"/>
      <c r="J21" s="31" t="s">
        <v>895</v>
      </c>
      <c r="K21" s="46" t="s">
        <v>880</v>
      </c>
      <c r="L21" s="48"/>
      <c r="M21" s="48"/>
    </row>
    <row r="22" spans="2:13" ht="25" customHeight="1" x14ac:dyDescent="0.3">
      <c r="B22" s="22">
        <v>19</v>
      </c>
      <c r="C22" s="7"/>
      <c r="D22" s="35"/>
      <c r="E22" s="29"/>
      <c r="F22" s="50" t="s">
        <v>461</v>
      </c>
      <c r="G22" s="35"/>
      <c r="H22" s="50"/>
      <c r="I22" s="30"/>
      <c r="J22" s="31" t="s">
        <v>895</v>
      </c>
      <c r="K22" s="46" t="s">
        <v>880</v>
      </c>
      <c r="L22" s="48"/>
      <c r="M22" s="48"/>
    </row>
    <row r="23" spans="2:13" ht="25" customHeight="1" x14ac:dyDescent="0.3">
      <c r="B23" s="22">
        <v>20</v>
      </c>
      <c r="C23" s="7"/>
      <c r="D23" s="35"/>
      <c r="E23" s="29"/>
      <c r="F23" s="50" t="s">
        <v>461</v>
      </c>
      <c r="G23" s="35"/>
      <c r="H23" s="50"/>
      <c r="I23" s="30"/>
      <c r="J23" s="31" t="s">
        <v>895</v>
      </c>
      <c r="K23" s="46" t="s">
        <v>880</v>
      </c>
      <c r="L23" s="48"/>
      <c r="M23" s="48"/>
    </row>
  </sheetData>
  <sheetProtection algorithmName="SHA-512" hashValue="8VfgKNMdL78NPtcSgcsrxsDrPx5/3Lig85HSNmIFp7oanFsGS9NBSLjSoTJ48C1eoaof02FYvR4xI5z/3Uwoyw==" saltValue="h0PBE9DafdBTnNT3D6IUhQ==" spinCount="100000" sheet="1" objects="1" scenarios="1"/>
  <mergeCells count="3">
    <mergeCell ref="B1:M1"/>
    <mergeCell ref="B2:M2"/>
    <mergeCell ref="A1:A1048576"/>
  </mergeCells>
  <phoneticPr fontId="51" type="noConversion"/>
  <dataValidations count="5">
    <dataValidation type="list" allowBlank="1" showInputMessage="1" showErrorMessage="1" sqref="F4:F23">
      <formula1>$BF$9:$BF$12</formula1>
    </dataValidation>
    <dataValidation type="decimal" allowBlank="1" showInputMessage="1" showErrorMessage="1" sqref="H4:H23">
      <formula1>0</formula1>
      <formula2>999999999999999</formula2>
    </dataValidation>
    <dataValidation type="whole" allowBlank="1" showInputMessage="1" showErrorMessage="1" sqref="I4:I23">
      <formula1>-10000000000000000</formula1>
      <formula2>10000000000000000</formula2>
    </dataValidation>
    <dataValidation type="list" allowBlank="1" showInputMessage="1" showErrorMessage="1" sqref="J4:J23">
      <formula1>$BE$9:$BE$10</formula1>
    </dataValidation>
    <dataValidation type="list" allowBlank="1" showInputMessage="1" showErrorMessage="1" sqref="K4:K23">
      <formula1>$BG$9:$BG$10</formula1>
    </dataValidation>
  </dataValidations>
  <pageMargins left="0.69930555555555596" right="0.69930555555555596"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G23"/>
  <sheetViews>
    <sheetView topLeftCell="B1" workbookViewId="0">
      <pane ySplit="3" topLeftCell="A4" activePane="bottomLeft" state="frozen"/>
      <selection pane="bottomLeft" activeCell="G9" sqref="G9"/>
    </sheetView>
  </sheetViews>
  <sheetFormatPr defaultColWidth="9" defaultRowHeight="14" x14ac:dyDescent="0.3"/>
  <cols>
    <col min="1" max="1" width="1.33203125" style="316" customWidth="1"/>
    <col min="2" max="2" width="5.33203125" style="3" customWidth="1"/>
    <col min="3" max="3" width="17.33203125" customWidth="1"/>
    <col min="4" max="4" width="16.25" style="3" customWidth="1"/>
    <col min="5" max="5" width="16.33203125" style="3" customWidth="1"/>
    <col min="6" max="6" width="13.33203125" style="3" customWidth="1"/>
    <col min="7" max="7" width="12.25" style="3" customWidth="1"/>
    <col min="8" max="8" width="14.08203125" style="3" customWidth="1"/>
    <col min="9" max="9" width="14.58203125" style="3" customWidth="1"/>
    <col min="10" max="10" width="11" style="3" customWidth="1"/>
    <col min="11" max="11" width="18.83203125" customWidth="1"/>
    <col min="12" max="12" width="12.75" customWidth="1"/>
  </cols>
  <sheetData>
    <row r="1" spans="1:59" ht="28.5" customHeight="1" x14ac:dyDescent="0.3">
      <c r="B1" s="512" t="s">
        <v>898</v>
      </c>
      <c r="C1" s="513"/>
      <c r="D1" s="513"/>
      <c r="E1" s="513"/>
      <c r="F1" s="513"/>
      <c r="G1" s="513"/>
      <c r="H1" s="513"/>
      <c r="I1" s="513"/>
      <c r="J1" s="513"/>
      <c r="K1" s="513"/>
      <c r="L1" s="529"/>
    </row>
    <row r="2" spans="1:59" ht="25" customHeight="1" x14ac:dyDescent="0.3">
      <c r="B2" s="525" t="s">
        <v>899</v>
      </c>
      <c r="C2" s="530"/>
      <c r="D2" s="530"/>
      <c r="E2" s="530"/>
      <c r="F2" s="530"/>
      <c r="G2" s="530"/>
      <c r="H2" s="530"/>
      <c r="I2" s="530"/>
      <c r="J2" s="530"/>
      <c r="K2" s="530"/>
      <c r="L2" s="531"/>
    </row>
    <row r="3" spans="1:59" s="1" customFormat="1" ht="25" customHeight="1" x14ac:dyDescent="0.3">
      <c r="A3" s="316"/>
      <c r="B3" s="33" t="s">
        <v>340</v>
      </c>
      <c r="C3" s="33" t="s">
        <v>900</v>
      </c>
      <c r="D3" s="33" t="s">
        <v>901</v>
      </c>
      <c r="E3" s="33" t="s">
        <v>902</v>
      </c>
      <c r="F3" s="33" t="s">
        <v>449</v>
      </c>
      <c r="G3" s="33" t="s">
        <v>890</v>
      </c>
      <c r="H3" s="33" t="s">
        <v>903</v>
      </c>
      <c r="I3" s="33" t="s">
        <v>904</v>
      </c>
      <c r="J3" s="37" t="s">
        <v>905</v>
      </c>
      <c r="K3" s="37" t="s">
        <v>906</v>
      </c>
      <c r="L3" s="49" t="s">
        <v>907</v>
      </c>
    </row>
    <row r="4" spans="1:59" s="2" customFormat="1" ht="25" customHeight="1" x14ac:dyDescent="0.3">
      <c r="A4" s="316"/>
      <c r="B4" s="22">
        <v>1</v>
      </c>
      <c r="C4" s="7"/>
      <c r="D4" s="23"/>
      <c r="E4" s="28"/>
      <c r="F4" s="44"/>
      <c r="G4" s="31" t="s">
        <v>895</v>
      </c>
      <c r="H4" s="25"/>
      <c r="I4" s="31" t="s">
        <v>908</v>
      </c>
      <c r="J4" s="46" t="s">
        <v>880</v>
      </c>
      <c r="K4" s="47"/>
      <c r="L4" s="47"/>
    </row>
    <row r="5" spans="1:59" ht="25" customHeight="1" x14ac:dyDescent="0.3">
      <c r="B5" s="22">
        <v>2</v>
      </c>
      <c r="C5" s="7"/>
      <c r="D5" s="26"/>
      <c r="E5" s="29"/>
      <c r="F5" s="43"/>
      <c r="G5" s="31" t="s">
        <v>895</v>
      </c>
      <c r="H5" s="30"/>
      <c r="I5" s="31" t="s">
        <v>908</v>
      </c>
      <c r="J5" s="46" t="s">
        <v>880</v>
      </c>
      <c r="K5" s="48"/>
      <c r="L5" s="48"/>
    </row>
    <row r="6" spans="1:59" ht="25" customHeight="1" x14ac:dyDescent="0.3">
      <c r="B6" s="22">
        <v>3</v>
      </c>
      <c r="C6" s="7"/>
      <c r="D6" s="26"/>
      <c r="E6" s="29"/>
      <c r="F6" s="43"/>
      <c r="G6" s="31" t="s">
        <v>895</v>
      </c>
      <c r="H6" s="30"/>
      <c r="I6" s="31" t="s">
        <v>908</v>
      </c>
      <c r="J6" s="46" t="s">
        <v>880</v>
      </c>
      <c r="K6" s="48"/>
      <c r="L6" s="48"/>
    </row>
    <row r="7" spans="1:59" ht="25" customHeight="1" x14ac:dyDescent="0.3">
      <c r="B7" s="22">
        <v>4</v>
      </c>
      <c r="C7" s="7"/>
      <c r="D7" s="26"/>
      <c r="E7" s="29"/>
      <c r="F7" s="43"/>
      <c r="G7" s="31" t="s">
        <v>895</v>
      </c>
      <c r="H7" s="30"/>
      <c r="I7" s="31" t="s">
        <v>908</v>
      </c>
      <c r="J7" s="46" t="s">
        <v>880</v>
      </c>
      <c r="K7" s="48"/>
      <c r="L7" s="48"/>
    </row>
    <row r="8" spans="1:59" ht="25" customHeight="1" x14ac:dyDescent="0.3">
      <c r="B8" s="22">
        <v>5</v>
      </c>
      <c r="C8" s="7"/>
      <c r="D8" s="26"/>
      <c r="E8" s="29"/>
      <c r="F8" s="43"/>
      <c r="G8" s="31" t="s">
        <v>895</v>
      </c>
      <c r="H8" s="30"/>
      <c r="I8" s="31" t="s">
        <v>908</v>
      </c>
      <c r="J8" s="46" t="s">
        <v>880</v>
      </c>
      <c r="K8" s="48"/>
      <c r="L8" s="48"/>
    </row>
    <row r="9" spans="1:59" s="2" customFormat="1" ht="25" customHeight="1" x14ac:dyDescent="0.3">
      <c r="A9" s="316"/>
      <c r="B9" s="22">
        <v>6</v>
      </c>
      <c r="C9" s="7"/>
      <c r="D9" s="23"/>
      <c r="E9" s="28"/>
      <c r="F9" s="44"/>
      <c r="G9" s="31" t="s">
        <v>895</v>
      </c>
      <c r="H9" s="30"/>
      <c r="I9" s="31" t="s">
        <v>908</v>
      </c>
      <c r="J9" s="46" t="s">
        <v>880</v>
      </c>
      <c r="K9" s="47"/>
      <c r="L9" s="47"/>
      <c r="BD9" s="15" t="s">
        <v>895</v>
      </c>
      <c r="BE9" s="16" t="s">
        <v>908</v>
      </c>
      <c r="BF9" s="17" t="s">
        <v>880</v>
      </c>
      <c r="BG9" s="16"/>
    </row>
    <row r="10" spans="1:59" ht="25" customHeight="1" x14ac:dyDescent="0.3">
      <c r="B10" s="22">
        <v>7</v>
      </c>
      <c r="C10" s="7"/>
      <c r="D10" s="26"/>
      <c r="E10" s="29"/>
      <c r="F10" s="43"/>
      <c r="G10" s="31" t="s">
        <v>895</v>
      </c>
      <c r="H10" s="30"/>
      <c r="I10" s="31" t="s">
        <v>908</v>
      </c>
      <c r="J10" s="46" t="s">
        <v>880</v>
      </c>
      <c r="K10" s="48"/>
      <c r="L10" s="48"/>
      <c r="BD10" s="18" t="s">
        <v>896</v>
      </c>
      <c r="BE10" s="19" t="s">
        <v>897</v>
      </c>
      <c r="BF10" s="20" t="s">
        <v>881</v>
      </c>
      <c r="BG10" s="19"/>
    </row>
    <row r="11" spans="1:59" ht="25" customHeight="1" x14ac:dyDescent="0.3">
      <c r="B11" s="22">
        <v>8</v>
      </c>
      <c r="C11" s="7"/>
      <c r="D11" s="26"/>
      <c r="E11" s="29"/>
      <c r="F11" s="43"/>
      <c r="G11" s="31" t="s">
        <v>895</v>
      </c>
      <c r="H11" s="30"/>
      <c r="I11" s="31" t="s">
        <v>908</v>
      </c>
      <c r="J11" s="46" t="s">
        <v>880</v>
      </c>
      <c r="K11" s="48"/>
      <c r="L11" s="48"/>
      <c r="BE11" s="19" t="s">
        <v>82</v>
      </c>
    </row>
    <row r="12" spans="1:59" ht="25" customHeight="1" x14ac:dyDescent="0.3">
      <c r="B12" s="22">
        <v>9</v>
      </c>
      <c r="C12" s="7"/>
      <c r="D12" s="26"/>
      <c r="E12" s="29"/>
      <c r="F12" s="43"/>
      <c r="G12" s="31" t="s">
        <v>895</v>
      </c>
      <c r="H12" s="30"/>
      <c r="I12" s="31" t="s">
        <v>908</v>
      </c>
      <c r="J12" s="46" t="s">
        <v>880</v>
      </c>
      <c r="K12" s="48"/>
      <c r="L12" s="48"/>
    </row>
    <row r="13" spans="1:59" ht="25" customHeight="1" x14ac:dyDescent="0.3">
      <c r="B13" s="22">
        <v>10</v>
      </c>
      <c r="C13" s="7"/>
      <c r="D13" s="26"/>
      <c r="E13" s="29"/>
      <c r="F13" s="43"/>
      <c r="G13" s="31" t="s">
        <v>895</v>
      </c>
      <c r="H13" s="30"/>
      <c r="I13" s="31" t="s">
        <v>908</v>
      </c>
      <c r="J13" s="46" t="s">
        <v>880</v>
      </c>
      <c r="K13" s="48"/>
      <c r="L13" s="48"/>
    </row>
    <row r="14" spans="1:59" ht="25" customHeight="1" x14ac:dyDescent="0.3">
      <c r="B14" s="19">
        <v>11</v>
      </c>
      <c r="C14" s="7"/>
      <c r="D14" s="26"/>
      <c r="E14" s="29"/>
      <c r="F14" s="43"/>
      <c r="G14" s="31" t="s">
        <v>895</v>
      </c>
      <c r="H14" s="30"/>
      <c r="I14" s="31" t="s">
        <v>908</v>
      </c>
      <c r="J14" s="46" t="s">
        <v>880</v>
      </c>
      <c r="K14" s="48"/>
      <c r="L14" s="48"/>
    </row>
    <row r="15" spans="1:59" ht="25" customHeight="1" x14ac:dyDescent="0.3">
      <c r="B15" s="22">
        <v>12</v>
      </c>
      <c r="C15" s="7"/>
      <c r="D15" s="26"/>
      <c r="E15" s="29"/>
      <c r="F15" s="43"/>
      <c r="G15" s="31" t="s">
        <v>895</v>
      </c>
      <c r="H15" s="30"/>
      <c r="I15" s="31" t="s">
        <v>908</v>
      </c>
      <c r="J15" s="46" t="s">
        <v>880</v>
      </c>
      <c r="K15" s="48"/>
      <c r="L15" s="48"/>
    </row>
    <row r="16" spans="1:59" ht="25" customHeight="1" x14ac:dyDescent="0.3">
      <c r="B16" s="22">
        <v>13</v>
      </c>
      <c r="C16" s="7"/>
      <c r="D16" s="26"/>
      <c r="E16" s="29"/>
      <c r="F16" s="43"/>
      <c r="G16" s="31" t="s">
        <v>895</v>
      </c>
      <c r="H16" s="30"/>
      <c r="I16" s="31" t="s">
        <v>908</v>
      </c>
      <c r="J16" s="46" t="s">
        <v>880</v>
      </c>
      <c r="K16" s="48"/>
      <c r="L16" s="48"/>
    </row>
    <row r="17" spans="2:12" ht="25" customHeight="1" x14ac:dyDescent="0.3">
      <c r="B17" s="22">
        <v>14</v>
      </c>
      <c r="C17" s="7"/>
      <c r="D17" s="26"/>
      <c r="E17" s="29"/>
      <c r="F17" s="43"/>
      <c r="G17" s="31" t="s">
        <v>895</v>
      </c>
      <c r="H17" s="30"/>
      <c r="I17" s="31" t="s">
        <v>908</v>
      </c>
      <c r="J17" s="46" t="s">
        <v>880</v>
      </c>
      <c r="K17" s="48"/>
      <c r="L17" s="48"/>
    </row>
    <row r="18" spans="2:12" ht="25" customHeight="1" x14ac:dyDescent="0.3">
      <c r="B18" s="22">
        <v>15</v>
      </c>
      <c r="C18" s="7"/>
      <c r="D18" s="26"/>
      <c r="E18" s="29"/>
      <c r="F18" s="43"/>
      <c r="G18" s="31" t="s">
        <v>895</v>
      </c>
      <c r="H18" s="30"/>
      <c r="I18" s="31" t="s">
        <v>908</v>
      </c>
      <c r="J18" s="46" t="s">
        <v>880</v>
      </c>
      <c r="K18" s="48"/>
      <c r="L18" s="48"/>
    </row>
    <row r="19" spans="2:12" ht="25" customHeight="1" x14ac:dyDescent="0.3">
      <c r="B19" s="22">
        <v>16</v>
      </c>
      <c r="C19" s="7"/>
      <c r="D19" s="26"/>
      <c r="E19" s="29"/>
      <c r="F19" s="43"/>
      <c r="G19" s="31" t="s">
        <v>895</v>
      </c>
      <c r="H19" s="30"/>
      <c r="I19" s="31" t="s">
        <v>908</v>
      </c>
      <c r="J19" s="46" t="s">
        <v>880</v>
      </c>
      <c r="K19" s="48"/>
      <c r="L19" s="48"/>
    </row>
    <row r="20" spans="2:12" ht="25" customHeight="1" x14ac:dyDescent="0.3">
      <c r="B20" s="22">
        <v>17</v>
      </c>
      <c r="C20" s="7"/>
      <c r="D20" s="26"/>
      <c r="E20" s="29"/>
      <c r="F20" s="43"/>
      <c r="G20" s="31" t="s">
        <v>895</v>
      </c>
      <c r="H20" s="30"/>
      <c r="I20" s="31" t="s">
        <v>908</v>
      </c>
      <c r="J20" s="46" t="s">
        <v>880</v>
      </c>
      <c r="K20" s="48"/>
      <c r="L20" s="48"/>
    </row>
    <row r="21" spans="2:12" ht="25" customHeight="1" x14ac:dyDescent="0.3">
      <c r="B21" s="22">
        <v>18</v>
      </c>
      <c r="C21" s="7"/>
      <c r="D21" s="26"/>
      <c r="E21" s="29"/>
      <c r="F21" s="43"/>
      <c r="G21" s="31" t="s">
        <v>895</v>
      </c>
      <c r="H21" s="30"/>
      <c r="I21" s="31" t="s">
        <v>908</v>
      </c>
      <c r="J21" s="46" t="s">
        <v>880</v>
      </c>
      <c r="K21" s="48"/>
      <c r="L21" s="48"/>
    </row>
    <row r="22" spans="2:12" ht="25" customHeight="1" x14ac:dyDescent="0.3">
      <c r="B22" s="22">
        <v>19</v>
      </c>
      <c r="C22" s="7"/>
      <c r="D22" s="26"/>
      <c r="E22" s="29"/>
      <c r="F22" s="43"/>
      <c r="G22" s="31" t="s">
        <v>895</v>
      </c>
      <c r="H22" s="30"/>
      <c r="I22" s="31" t="s">
        <v>908</v>
      </c>
      <c r="J22" s="46" t="s">
        <v>880</v>
      </c>
      <c r="K22" s="48"/>
      <c r="L22" s="48"/>
    </row>
    <row r="23" spans="2:12" ht="25" customHeight="1" x14ac:dyDescent="0.3">
      <c r="B23" s="22">
        <v>20</v>
      </c>
      <c r="C23" s="7"/>
      <c r="D23" s="26"/>
      <c r="E23" s="29"/>
      <c r="F23" s="43"/>
      <c r="G23" s="31" t="s">
        <v>895</v>
      </c>
      <c r="H23" s="30"/>
      <c r="I23" s="31" t="s">
        <v>908</v>
      </c>
      <c r="J23" s="46" t="s">
        <v>880</v>
      </c>
      <c r="K23" s="48"/>
      <c r="L23" s="48"/>
    </row>
  </sheetData>
  <sheetProtection algorithmName="SHA-512" hashValue="/pPXEa+U3B1HBBzMsEI/Yh7MG9kU1yHpMFTdualpvfpvDuV4e8dtuSysG4eZv2KD15LH+yy8zyMF9tVYak2wyg==" saltValue="TclmBui67ss3VCPzo9FMeQ==" spinCount="100000" sheet="1" objects="1" scenarios="1"/>
  <mergeCells count="3">
    <mergeCell ref="B1:L1"/>
    <mergeCell ref="B2:L2"/>
    <mergeCell ref="A1:A1048576"/>
  </mergeCells>
  <phoneticPr fontId="51" type="noConversion"/>
  <dataValidations count="4">
    <dataValidation type="decimal" allowBlank="1" showInputMessage="1" showErrorMessage="1" sqref="F4:F23">
      <formula1>-10000000000</formula1>
      <formula2>10000000000</formula2>
    </dataValidation>
    <dataValidation type="list" allowBlank="1" showInputMessage="1" showErrorMessage="1" sqref="G4:G23">
      <formula1>$BD$9:$BD$10</formula1>
    </dataValidation>
    <dataValidation type="list" allowBlank="1" showInputMessage="1" showErrorMessage="1" sqref="I4:I23">
      <formula1>$BE$9:$BE$11</formula1>
    </dataValidation>
    <dataValidation type="list" allowBlank="1" showInputMessage="1" showErrorMessage="1" sqref="J4:J23">
      <formula1>$BF$9:$BF$10</formula1>
    </dataValidation>
  </dataValidations>
  <pageMargins left="0.69930555555555596" right="0.69930555555555596"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G23"/>
  <sheetViews>
    <sheetView workbookViewId="0">
      <pane xSplit="1" ySplit="3" topLeftCell="B4" activePane="bottomRight" state="frozen"/>
      <selection pane="topRight"/>
      <selection pane="bottomLeft"/>
      <selection pane="bottomRight" activeCell="B2" sqref="B2:M2"/>
    </sheetView>
  </sheetViews>
  <sheetFormatPr defaultColWidth="9" defaultRowHeight="14" x14ac:dyDescent="0.3"/>
  <cols>
    <col min="1" max="1" width="1.33203125" style="316" customWidth="1"/>
    <col min="2" max="2" width="5.33203125" style="3" customWidth="1"/>
    <col min="3" max="3" width="17.33203125" customWidth="1"/>
    <col min="4" max="4" width="16.25" style="3" customWidth="1"/>
    <col min="5" max="5" width="16.33203125" style="3" customWidth="1"/>
    <col min="6" max="6" width="13.33203125" style="3" customWidth="1"/>
    <col min="7" max="7" width="16.5" style="3" customWidth="1"/>
    <col min="8" max="8" width="14.08203125" style="3" customWidth="1"/>
    <col min="9" max="9" width="14.33203125" style="3" customWidth="1"/>
    <col min="10" max="10" width="11" style="3" customWidth="1"/>
    <col min="11" max="11" width="18.83203125" customWidth="1"/>
    <col min="12" max="12" width="19.33203125" customWidth="1"/>
    <col min="13" max="13" width="15.33203125" customWidth="1"/>
  </cols>
  <sheetData>
    <row r="1" spans="1:59" ht="28.5" customHeight="1" x14ac:dyDescent="0.3">
      <c r="B1" s="532" t="s">
        <v>909</v>
      </c>
      <c r="C1" s="533"/>
      <c r="D1" s="533"/>
      <c r="E1" s="533"/>
      <c r="F1" s="533"/>
      <c r="G1" s="533"/>
      <c r="H1" s="533"/>
      <c r="I1" s="533"/>
      <c r="J1" s="533"/>
      <c r="K1" s="533"/>
      <c r="L1" s="533"/>
      <c r="M1" s="534"/>
    </row>
    <row r="2" spans="1:59" ht="25" customHeight="1" x14ac:dyDescent="0.3">
      <c r="B2" s="535" t="s">
        <v>910</v>
      </c>
      <c r="C2" s="536"/>
      <c r="D2" s="536"/>
      <c r="E2" s="536"/>
      <c r="F2" s="536"/>
      <c r="G2" s="536"/>
      <c r="H2" s="536"/>
      <c r="I2" s="536"/>
      <c r="J2" s="536"/>
      <c r="K2" s="536"/>
      <c r="L2" s="536"/>
      <c r="M2" s="537"/>
    </row>
    <row r="3" spans="1:59" s="1" customFormat="1" ht="25" customHeight="1" x14ac:dyDescent="0.3">
      <c r="A3" s="316"/>
      <c r="B3" s="42" t="s">
        <v>340</v>
      </c>
      <c r="C3" s="42" t="s">
        <v>911</v>
      </c>
      <c r="D3" s="42" t="s">
        <v>912</v>
      </c>
      <c r="E3" s="42" t="s">
        <v>913</v>
      </c>
      <c r="F3" s="42" t="s">
        <v>914</v>
      </c>
      <c r="G3" s="42" t="s">
        <v>915</v>
      </c>
      <c r="H3" s="42" t="s">
        <v>916</v>
      </c>
      <c r="I3" s="42" t="s">
        <v>917</v>
      </c>
      <c r="J3" s="42" t="s">
        <v>918</v>
      </c>
      <c r="K3" s="37" t="s">
        <v>919</v>
      </c>
      <c r="L3" s="37" t="s">
        <v>920</v>
      </c>
      <c r="M3" s="45" t="s">
        <v>921</v>
      </c>
    </row>
    <row r="4" spans="1:59" s="2" customFormat="1" ht="25" customHeight="1" x14ac:dyDescent="0.3">
      <c r="A4" s="316"/>
      <c r="B4" s="22">
        <v>1</v>
      </c>
      <c r="C4" s="7"/>
      <c r="D4" s="23"/>
      <c r="E4" s="31" t="s">
        <v>51</v>
      </c>
      <c r="F4" s="31"/>
      <c r="G4" s="24"/>
      <c r="H4" s="31" t="s">
        <v>922</v>
      </c>
      <c r="I4" s="25"/>
      <c r="J4" s="25"/>
      <c r="K4" s="46" t="s">
        <v>880</v>
      </c>
      <c r="L4" s="47"/>
      <c r="M4" s="47"/>
    </row>
    <row r="5" spans="1:59" ht="25" customHeight="1" x14ac:dyDescent="0.3">
      <c r="B5" s="22">
        <v>2</v>
      </c>
      <c r="C5" s="7"/>
      <c r="D5" s="26"/>
      <c r="E5" s="31" t="s">
        <v>51</v>
      </c>
      <c r="F5" s="43"/>
      <c r="G5" s="24"/>
      <c r="H5" s="31" t="s">
        <v>922</v>
      </c>
      <c r="I5" s="25"/>
      <c r="J5" s="25"/>
      <c r="K5" s="46" t="s">
        <v>880</v>
      </c>
      <c r="L5" s="48"/>
      <c r="M5" s="48"/>
    </row>
    <row r="6" spans="1:59" ht="25" customHeight="1" x14ac:dyDescent="0.3">
      <c r="B6" s="22">
        <v>3</v>
      </c>
      <c r="C6" s="7"/>
      <c r="D6" s="26"/>
      <c r="E6" s="31" t="s">
        <v>51</v>
      </c>
      <c r="F6" s="43"/>
      <c r="G6" s="24"/>
      <c r="H6" s="31" t="s">
        <v>922</v>
      </c>
      <c r="I6" s="25"/>
      <c r="J6" s="25"/>
      <c r="K6" s="46" t="s">
        <v>880</v>
      </c>
      <c r="L6" s="48"/>
      <c r="M6" s="48"/>
    </row>
    <row r="7" spans="1:59" ht="25" customHeight="1" x14ac:dyDescent="0.3">
      <c r="B7" s="22">
        <v>4</v>
      </c>
      <c r="C7" s="7"/>
      <c r="D7" s="26"/>
      <c r="E7" s="31" t="s">
        <v>51</v>
      </c>
      <c r="F7" s="43"/>
      <c r="G7" s="24"/>
      <c r="H7" s="31" t="s">
        <v>922</v>
      </c>
      <c r="I7" s="25"/>
      <c r="J7" s="25"/>
      <c r="K7" s="46" t="s">
        <v>880</v>
      </c>
      <c r="L7" s="48"/>
      <c r="M7" s="48"/>
    </row>
    <row r="8" spans="1:59" ht="25" customHeight="1" x14ac:dyDescent="0.3">
      <c r="B8" s="22">
        <v>5</v>
      </c>
      <c r="C8" s="7"/>
      <c r="D8" s="26"/>
      <c r="E8" s="31" t="s">
        <v>51</v>
      </c>
      <c r="F8" s="43"/>
      <c r="G8" s="24"/>
      <c r="H8" s="31" t="s">
        <v>922</v>
      </c>
      <c r="I8" s="25"/>
      <c r="J8" s="25"/>
      <c r="K8" s="46" t="s">
        <v>880</v>
      </c>
      <c r="L8" s="48"/>
      <c r="M8" s="48"/>
    </row>
    <row r="9" spans="1:59" s="2" customFormat="1" ht="25" customHeight="1" x14ac:dyDescent="0.3">
      <c r="A9" s="316"/>
      <c r="B9" s="22">
        <v>6</v>
      </c>
      <c r="C9" s="7"/>
      <c r="D9" s="23"/>
      <c r="E9" s="31" t="s">
        <v>51</v>
      </c>
      <c r="F9" s="44"/>
      <c r="G9" s="24"/>
      <c r="H9" s="31" t="s">
        <v>922</v>
      </c>
      <c r="I9" s="25"/>
      <c r="J9" s="25"/>
      <c r="K9" s="46" t="s">
        <v>880</v>
      </c>
      <c r="L9" s="47"/>
      <c r="M9" s="47"/>
      <c r="BD9" s="15" t="s">
        <v>922</v>
      </c>
      <c r="BE9" s="16" t="s">
        <v>51</v>
      </c>
      <c r="BF9" s="17" t="s">
        <v>880</v>
      </c>
      <c r="BG9" s="16"/>
    </row>
    <row r="10" spans="1:59" ht="25" customHeight="1" x14ac:dyDescent="0.3">
      <c r="B10" s="22">
        <v>7</v>
      </c>
      <c r="C10" s="7"/>
      <c r="D10" s="26"/>
      <c r="E10" s="31" t="s">
        <v>51</v>
      </c>
      <c r="F10" s="43"/>
      <c r="G10" s="24"/>
      <c r="H10" s="31" t="s">
        <v>922</v>
      </c>
      <c r="I10" s="25"/>
      <c r="J10" s="25"/>
      <c r="K10" s="46" t="s">
        <v>880</v>
      </c>
      <c r="L10" s="48"/>
      <c r="M10" s="48"/>
      <c r="BD10" s="18" t="s">
        <v>923</v>
      </c>
      <c r="BE10" s="19" t="s">
        <v>924</v>
      </c>
      <c r="BF10" s="20" t="s">
        <v>881</v>
      </c>
      <c r="BG10" s="19"/>
    </row>
    <row r="11" spans="1:59" ht="25" customHeight="1" x14ac:dyDescent="0.3">
      <c r="B11" s="22">
        <v>8</v>
      </c>
      <c r="C11" s="7"/>
      <c r="D11" s="26"/>
      <c r="E11" s="31" t="s">
        <v>51</v>
      </c>
      <c r="F11" s="43"/>
      <c r="G11" s="24"/>
      <c r="H11" s="31" t="s">
        <v>922</v>
      </c>
      <c r="I11" s="25"/>
      <c r="J11" s="25"/>
      <c r="K11" s="46" t="s">
        <v>880</v>
      </c>
      <c r="L11" s="48"/>
      <c r="M11" s="48"/>
      <c r="BE11" s="19" t="s">
        <v>925</v>
      </c>
    </row>
    <row r="12" spans="1:59" ht="25" customHeight="1" x14ac:dyDescent="0.3">
      <c r="B12" s="22">
        <v>9</v>
      </c>
      <c r="C12" s="7"/>
      <c r="D12" s="26"/>
      <c r="E12" s="31" t="s">
        <v>51</v>
      </c>
      <c r="F12" s="43"/>
      <c r="G12" s="24"/>
      <c r="H12" s="31" t="s">
        <v>922</v>
      </c>
      <c r="I12" s="25"/>
      <c r="J12" s="25"/>
      <c r="K12" s="46" t="s">
        <v>880</v>
      </c>
      <c r="L12" s="48"/>
      <c r="M12" s="48"/>
      <c r="BE12" s="19" t="s">
        <v>897</v>
      </c>
    </row>
    <row r="13" spans="1:59" ht="25" customHeight="1" x14ac:dyDescent="0.3">
      <c r="B13" s="22">
        <v>10</v>
      </c>
      <c r="C13" s="7"/>
      <c r="D13" s="26"/>
      <c r="E13" s="31" t="s">
        <v>51</v>
      </c>
      <c r="F13" s="43"/>
      <c r="G13" s="24"/>
      <c r="H13" s="31" t="s">
        <v>922</v>
      </c>
      <c r="I13" s="25"/>
      <c r="J13" s="25"/>
      <c r="K13" s="46" t="s">
        <v>880</v>
      </c>
      <c r="L13" s="48"/>
      <c r="M13" s="48"/>
      <c r="BE13" s="19" t="s">
        <v>82</v>
      </c>
    </row>
    <row r="14" spans="1:59" ht="25" customHeight="1" x14ac:dyDescent="0.3">
      <c r="B14" s="19">
        <v>11</v>
      </c>
      <c r="C14" s="7"/>
      <c r="D14" s="26"/>
      <c r="E14" s="31" t="s">
        <v>51</v>
      </c>
      <c r="F14" s="43"/>
      <c r="G14" s="24"/>
      <c r="H14" s="31" t="s">
        <v>922</v>
      </c>
      <c r="I14" s="25"/>
      <c r="J14" s="25"/>
      <c r="K14" s="46" t="s">
        <v>880</v>
      </c>
      <c r="L14" s="48"/>
      <c r="M14" s="48"/>
    </row>
    <row r="15" spans="1:59" ht="25" customHeight="1" x14ac:dyDescent="0.3">
      <c r="B15" s="22">
        <v>12</v>
      </c>
      <c r="C15" s="7"/>
      <c r="D15" s="26"/>
      <c r="E15" s="31" t="s">
        <v>51</v>
      </c>
      <c r="F15" s="43"/>
      <c r="G15" s="24"/>
      <c r="H15" s="31" t="s">
        <v>922</v>
      </c>
      <c r="I15" s="25"/>
      <c r="J15" s="25"/>
      <c r="K15" s="46" t="s">
        <v>880</v>
      </c>
      <c r="L15" s="48"/>
      <c r="M15" s="48"/>
    </row>
    <row r="16" spans="1:59" ht="25" customHeight="1" x14ac:dyDescent="0.3">
      <c r="B16" s="22">
        <v>13</v>
      </c>
      <c r="C16" s="7"/>
      <c r="D16" s="26"/>
      <c r="E16" s="31" t="s">
        <v>51</v>
      </c>
      <c r="F16" s="43"/>
      <c r="G16" s="24"/>
      <c r="H16" s="31" t="s">
        <v>922</v>
      </c>
      <c r="I16" s="25"/>
      <c r="J16" s="25"/>
      <c r="K16" s="46" t="s">
        <v>880</v>
      </c>
      <c r="L16" s="48"/>
      <c r="M16" s="48"/>
    </row>
    <row r="17" spans="2:13" ht="25" customHeight="1" x14ac:dyDescent="0.3">
      <c r="B17" s="22">
        <v>14</v>
      </c>
      <c r="C17" s="7"/>
      <c r="D17" s="26"/>
      <c r="E17" s="31" t="s">
        <v>51</v>
      </c>
      <c r="F17" s="43"/>
      <c r="G17" s="24"/>
      <c r="H17" s="31" t="s">
        <v>922</v>
      </c>
      <c r="I17" s="25"/>
      <c r="J17" s="25"/>
      <c r="K17" s="46" t="s">
        <v>880</v>
      </c>
      <c r="L17" s="48"/>
      <c r="M17" s="48"/>
    </row>
    <row r="18" spans="2:13" ht="25" customHeight="1" x14ac:dyDescent="0.3">
      <c r="B18" s="22">
        <v>15</v>
      </c>
      <c r="C18" s="7"/>
      <c r="D18" s="26"/>
      <c r="E18" s="31" t="s">
        <v>51</v>
      </c>
      <c r="F18" s="43"/>
      <c r="G18" s="24"/>
      <c r="H18" s="31" t="s">
        <v>922</v>
      </c>
      <c r="I18" s="25"/>
      <c r="J18" s="25"/>
      <c r="K18" s="46" t="s">
        <v>880</v>
      </c>
      <c r="L18" s="48"/>
      <c r="M18" s="48"/>
    </row>
    <row r="19" spans="2:13" ht="25" customHeight="1" x14ac:dyDescent="0.3">
      <c r="B19" s="22">
        <v>16</v>
      </c>
      <c r="C19" s="7"/>
      <c r="D19" s="26"/>
      <c r="E19" s="31" t="s">
        <v>51</v>
      </c>
      <c r="F19" s="43"/>
      <c r="G19" s="24"/>
      <c r="H19" s="31" t="s">
        <v>922</v>
      </c>
      <c r="I19" s="25"/>
      <c r="J19" s="25"/>
      <c r="K19" s="46" t="s">
        <v>880</v>
      </c>
      <c r="L19" s="48"/>
      <c r="M19" s="48"/>
    </row>
    <row r="20" spans="2:13" ht="25" customHeight="1" x14ac:dyDescent="0.3">
      <c r="B20" s="22">
        <v>17</v>
      </c>
      <c r="C20" s="7"/>
      <c r="D20" s="26"/>
      <c r="E20" s="31" t="s">
        <v>51</v>
      </c>
      <c r="F20" s="43"/>
      <c r="G20" s="24"/>
      <c r="H20" s="31" t="s">
        <v>922</v>
      </c>
      <c r="I20" s="25"/>
      <c r="J20" s="25"/>
      <c r="K20" s="46" t="s">
        <v>880</v>
      </c>
      <c r="L20" s="48"/>
      <c r="M20" s="48"/>
    </row>
    <row r="21" spans="2:13" ht="25" customHeight="1" x14ac:dyDescent="0.3">
      <c r="B21" s="22">
        <v>18</v>
      </c>
      <c r="C21" s="7"/>
      <c r="D21" s="26"/>
      <c r="E21" s="31" t="s">
        <v>51</v>
      </c>
      <c r="F21" s="43"/>
      <c r="G21" s="24"/>
      <c r="H21" s="31" t="s">
        <v>922</v>
      </c>
      <c r="I21" s="25"/>
      <c r="J21" s="25"/>
      <c r="K21" s="46" t="s">
        <v>880</v>
      </c>
      <c r="L21" s="48"/>
      <c r="M21" s="48"/>
    </row>
    <row r="22" spans="2:13" ht="25" customHeight="1" x14ac:dyDescent="0.3">
      <c r="B22" s="22">
        <v>19</v>
      </c>
      <c r="C22" s="7"/>
      <c r="D22" s="26"/>
      <c r="E22" s="31" t="s">
        <v>51</v>
      </c>
      <c r="F22" s="43"/>
      <c r="G22" s="24"/>
      <c r="H22" s="31" t="s">
        <v>922</v>
      </c>
      <c r="I22" s="25"/>
      <c r="J22" s="25"/>
      <c r="K22" s="46" t="s">
        <v>880</v>
      </c>
      <c r="L22" s="48"/>
      <c r="M22" s="48"/>
    </row>
    <row r="23" spans="2:13" ht="25" customHeight="1" x14ac:dyDescent="0.3">
      <c r="B23" s="22">
        <v>20</v>
      </c>
      <c r="C23" s="7"/>
      <c r="D23" s="26"/>
      <c r="E23" s="31" t="s">
        <v>51</v>
      </c>
      <c r="F23" s="43"/>
      <c r="G23" s="24"/>
      <c r="H23" s="31" t="s">
        <v>922</v>
      </c>
      <c r="I23" s="25"/>
      <c r="J23" s="25"/>
      <c r="K23" s="46" t="s">
        <v>880</v>
      </c>
      <c r="L23" s="48"/>
      <c r="M23" s="48"/>
    </row>
  </sheetData>
  <sheetProtection algorithmName="SHA-512" hashValue="gSwk9cQizq4GB3Rut11Xe2Hru0SHgB2gIB9gb5yKvMSk4R8DMZZK04SHyf/XblvcSjGoZbFBrlGANserH2m9BA==" saltValue="PrQYocOJ8t2+/nfX2lCNOQ==" spinCount="100000" sheet="1" objects="1" scenarios="1"/>
  <mergeCells count="3">
    <mergeCell ref="B1:M1"/>
    <mergeCell ref="B2:M2"/>
    <mergeCell ref="A1:A1048576"/>
  </mergeCells>
  <phoneticPr fontId="51" type="noConversion"/>
  <dataValidations count="6">
    <dataValidation type="list" allowBlank="1" showInputMessage="1" showErrorMessage="1" sqref="E4:E23">
      <formula1>$BE$9:$BE$13</formula1>
    </dataValidation>
    <dataValidation type="decimal" allowBlank="1" showInputMessage="1" showErrorMessage="1" sqref="G4:G23">
      <formula1>-100000000000</formula1>
      <formula2>100000000000</formula2>
    </dataValidation>
    <dataValidation type="list" allowBlank="1" showInputMessage="1" showErrorMessage="1" sqref="H4:H23">
      <formula1>$BD$9:$BD$10</formula1>
    </dataValidation>
    <dataValidation type="whole" allowBlank="1" showInputMessage="1" showErrorMessage="1" sqref="I4:I23">
      <formula1>-100000000000000000000</formula1>
      <formula2>100000000000000000000</formula2>
    </dataValidation>
    <dataValidation type="whole" allowBlank="1" showInputMessage="1" showErrorMessage="1" sqref="J4:J23">
      <formula1>-100000000000000000</formula1>
      <formula2>100000000000000000</formula2>
    </dataValidation>
    <dataValidation type="list" allowBlank="1" showInputMessage="1" showErrorMessage="1" sqref="K4:K23">
      <formula1>$BF$9:$BF$10</formula1>
    </dataValidation>
  </dataValidations>
  <pageMargins left="0.69930555555555596" right="0.69930555555555596"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G23"/>
  <sheetViews>
    <sheetView workbookViewId="0">
      <pane xSplit="1" ySplit="3" topLeftCell="B6" activePane="bottomRight" state="frozen"/>
      <selection pane="topRight"/>
      <selection pane="bottomLeft"/>
      <selection pane="bottomRight" activeCell="P6" sqref="P6"/>
    </sheetView>
  </sheetViews>
  <sheetFormatPr defaultColWidth="9" defaultRowHeight="14" x14ac:dyDescent="0.3"/>
  <cols>
    <col min="1" max="1" width="1.33203125" style="316" customWidth="1"/>
    <col min="2" max="2" width="5.33203125" style="3" customWidth="1"/>
    <col min="3" max="3" width="17.33203125" customWidth="1"/>
    <col min="4" max="4" width="16.25" style="3" customWidth="1"/>
    <col min="5" max="5" width="16.33203125" style="3" customWidth="1"/>
    <col min="6" max="6" width="13.33203125" style="3" customWidth="1"/>
    <col min="7" max="7" width="16.5" style="3" customWidth="1"/>
    <col min="8" max="8" width="14.08203125" style="3" customWidth="1"/>
    <col min="9" max="9" width="14.58203125" style="3" customWidth="1"/>
    <col min="10" max="10" width="11" style="3" customWidth="1"/>
    <col min="11" max="11" width="13.83203125" customWidth="1"/>
    <col min="12" max="12" width="13.58203125" customWidth="1"/>
    <col min="13" max="13" width="15.33203125" customWidth="1"/>
    <col min="14" max="14" width="16.08203125" customWidth="1"/>
    <col min="15" max="16" width="17.58203125" customWidth="1"/>
    <col min="57" max="57" width="14.25" customWidth="1"/>
  </cols>
  <sheetData>
    <row r="1" spans="1:59" ht="28.5" customHeight="1" x14ac:dyDescent="0.3">
      <c r="B1" s="532" t="s">
        <v>926</v>
      </c>
      <c r="C1" s="533"/>
      <c r="D1" s="533"/>
      <c r="E1" s="533"/>
      <c r="F1" s="533"/>
      <c r="G1" s="533"/>
      <c r="H1" s="533"/>
      <c r="I1" s="533"/>
      <c r="J1" s="533"/>
      <c r="K1" s="533"/>
      <c r="L1" s="533"/>
      <c r="M1" s="533"/>
      <c r="N1" s="533"/>
      <c r="O1" s="533"/>
      <c r="P1" s="534"/>
    </row>
    <row r="2" spans="1:59" ht="25" customHeight="1" x14ac:dyDescent="0.3">
      <c r="B2" s="535" t="s">
        <v>927</v>
      </c>
      <c r="C2" s="536"/>
      <c r="D2" s="536"/>
      <c r="E2" s="536"/>
      <c r="F2" s="536"/>
      <c r="G2" s="536"/>
      <c r="H2" s="536"/>
      <c r="I2" s="536"/>
      <c r="J2" s="536"/>
      <c r="K2" s="536"/>
      <c r="L2" s="536"/>
      <c r="M2" s="536"/>
      <c r="N2" s="536"/>
      <c r="O2" s="536"/>
      <c r="P2" s="537"/>
    </row>
    <row r="3" spans="1:59" s="1" customFormat="1" ht="25" customHeight="1" x14ac:dyDescent="0.3">
      <c r="A3" s="316"/>
      <c r="B3" s="33" t="s">
        <v>340</v>
      </c>
      <c r="C3" s="33" t="s">
        <v>928</v>
      </c>
      <c r="D3" s="38" t="s">
        <v>929</v>
      </c>
      <c r="E3" s="33" t="s">
        <v>930</v>
      </c>
      <c r="F3" s="33" t="s">
        <v>931</v>
      </c>
      <c r="G3" s="33" t="s">
        <v>932</v>
      </c>
      <c r="H3" s="33" t="s">
        <v>933</v>
      </c>
      <c r="I3" s="33" t="s">
        <v>934</v>
      </c>
      <c r="J3" s="33" t="s">
        <v>935</v>
      </c>
      <c r="K3" s="33" t="s">
        <v>936</v>
      </c>
      <c r="L3" s="33" t="s">
        <v>937</v>
      </c>
      <c r="M3" s="39" t="s">
        <v>938</v>
      </c>
      <c r="N3" s="39" t="s">
        <v>939</v>
      </c>
      <c r="O3" s="37" t="s">
        <v>940</v>
      </c>
      <c r="P3" s="37" t="s">
        <v>941</v>
      </c>
    </row>
    <row r="4" spans="1:59" s="2" customFormat="1" ht="25" customHeight="1" x14ac:dyDescent="0.3">
      <c r="A4" s="316"/>
      <c r="B4" s="22">
        <v>1</v>
      </c>
      <c r="C4" s="7"/>
      <c r="D4" s="34"/>
      <c r="E4" s="31" t="s">
        <v>942</v>
      </c>
      <c r="F4" s="31" t="s">
        <v>943</v>
      </c>
      <c r="G4" s="36"/>
      <c r="H4" s="36"/>
      <c r="I4" s="36"/>
      <c r="J4" s="36"/>
      <c r="K4" s="25"/>
      <c r="L4" s="30"/>
      <c r="M4" s="40"/>
      <c r="N4" s="40"/>
      <c r="O4" s="28" t="s">
        <v>880</v>
      </c>
      <c r="P4" s="34"/>
    </row>
    <row r="5" spans="1:59" ht="25" customHeight="1" x14ac:dyDescent="0.3">
      <c r="B5" s="22">
        <v>2</v>
      </c>
      <c r="C5" s="7"/>
      <c r="D5" s="35"/>
      <c r="E5" s="31" t="s">
        <v>942</v>
      </c>
      <c r="F5" s="31" t="s">
        <v>943</v>
      </c>
      <c r="G5" s="36"/>
      <c r="H5" s="36"/>
      <c r="I5" s="36"/>
      <c r="J5" s="36"/>
      <c r="K5" s="25"/>
      <c r="L5" s="32"/>
      <c r="M5" s="41"/>
      <c r="N5" s="41"/>
      <c r="O5" s="28" t="s">
        <v>880</v>
      </c>
      <c r="P5" s="35"/>
    </row>
    <row r="6" spans="1:59" ht="25" customHeight="1" x14ac:dyDescent="0.3">
      <c r="B6" s="22">
        <v>3</v>
      </c>
      <c r="C6" s="7"/>
      <c r="D6" s="34"/>
      <c r="E6" s="31" t="s">
        <v>942</v>
      </c>
      <c r="F6" s="31" t="s">
        <v>943</v>
      </c>
      <c r="G6" s="36"/>
      <c r="H6" s="36"/>
      <c r="I6" s="36"/>
      <c r="J6" s="36"/>
      <c r="K6" s="25"/>
      <c r="L6" s="32"/>
      <c r="M6" s="41"/>
      <c r="N6" s="41"/>
      <c r="O6" s="28" t="s">
        <v>880</v>
      </c>
      <c r="P6" s="34"/>
    </row>
    <row r="7" spans="1:59" ht="25" customHeight="1" x14ac:dyDescent="0.3">
      <c r="B7" s="22">
        <v>4</v>
      </c>
      <c r="C7" s="7"/>
      <c r="D7" s="35"/>
      <c r="E7" s="31" t="s">
        <v>942</v>
      </c>
      <c r="F7" s="31" t="s">
        <v>943</v>
      </c>
      <c r="G7" s="36"/>
      <c r="H7" s="36"/>
      <c r="I7" s="36"/>
      <c r="J7" s="36"/>
      <c r="K7" s="25"/>
      <c r="L7" s="32"/>
      <c r="M7" s="41"/>
      <c r="N7" s="41"/>
      <c r="O7" s="28" t="s">
        <v>880</v>
      </c>
      <c r="P7" s="35"/>
    </row>
    <row r="8" spans="1:59" ht="25" customHeight="1" x14ac:dyDescent="0.3">
      <c r="B8" s="22">
        <v>5</v>
      </c>
      <c r="C8" s="7"/>
      <c r="D8" s="35"/>
      <c r="E8" s="31" t="s">
        <v>942</v>
      </c>
      <c r="F8" s="31" t="s">
        <v>943</v>
      </c>
      <c r="G8" s="36"/>
      <c r="H8" s="36"/>
      <c r="I8" s="36"/>
      <c r="J8" s="36"/>
      <c r="K8" s="25"/>
      <c r="L8" s="32"/>
      <c r="M8" s="41"/>
      <c r="N8" s="41"/>
      <c r="O8" s="28" t="s">
        <v>880</v>
      </c>
      <c r="P8" s="35"/>
    </row>
    <row r="9" spans="1:59" s="2" customFormat="1" ht="25" customHeight="1" x14ac:dyDescent="0.3">
      <c r="A9" s="316"/>
      <c r="B9" s="22">
        <v>6</v>
      </c>
      <c r="C9" s="7"/>
      <c r="D9" s="34"/>
      <c r="E9" s="31" t="s">
        <v>942</v>
      </c>
      <c r="F9" s="31" t="s">
        <v>943</v>
      </c>
      <c r="G9" s="36"/>
      <c r="H9" s="36"/>
      <c r="I9" s="36"/>
      <c r="J9" s="36"/>
      <c r="K9" s="25"/>
      <c r="L9" s="30"/>
      <c r="M9" s="40"/>
      <c r="N9" s="40"/>
      <c r="O9" s="28" t="s">
        <v>880</v>
      </c>
      <c r="P9" s="34"/>
      <c r="BD9" s="15" t="s">
        <v>944</v>
      </c>
      <c r="BE9" s="16" t="s">
        <v>942</v>
      </c>
      <c r="BF9" s="17" t="s">
        <v>880</v>
      </c>
      <c r="BG9" s="16"/>
    </row>
    <row r="10" spans="1:59" ht="25" customHeight="1" x14ac:dyDescent="0.3">
      <c r="B10" s="22">
        <v>7</v>
      </c>
      <c r="C10" s="7"/>
      <c r="D10" s="35"/>
      <c r="E10" s="31" t="s">
        <v>942</v>
      </c>
      <c r="F10" s="31" t="s">
        <v>943</v>
      </c>
      <c r="G10" s="36"/>
      <c r="H10" s="36"/>
      <c r="I10" s="36"/>
      <c r="J10" s="36"/>
      <c r="K10" s="25"/>
      <c r="L10" s="32"/>
      <c r="M10" s="41"/>
      <c r="N10" s="41"/>
      <c r="O10" s="28" t="s">
        <v>880</v>
      </c>
      <c r="P10" s="35"/>
      <c r="BD10" s="18" t="s">
        <v>943</v>
      </c>
      <c r="BE10" s="19" t="s">
        <v>945</v>
      </c>
      <c r="BF10" s="20" t="s">
        <v>881</v>
      </c>
      <c r="BG10" s="19"/>
    </row>
    <row r="11" spans="1:59" ht="25" customHeight="1" x14ac:dyDescent="0.3">
      <c r="B11" s="22">
        <v>8</v>
      </c>
      <c r="C11" s="7"/>
      <c r="D11" s="35"/>
      <c r="E11" s="31" t="s">
        <v>942</v>
      </c>
      <c r="F11" s="31" t="s">
        <v>943</v>
      </c>
      <c r="G11" s="36"/>
      <c r="H11" s="36"/>
      <c r="I11" s="36"/>
      <c r="J11" s="36"/>
      <c r="K11" s="25"/>
      <c r="L11" s="32"/>
      <c r="M11" s="41"/>
      <c r="N11" s="41"/>
      <c r="O11" s="28" t="s">
        <v>880</v>
      </c>
      <c r="P11" s="35"/>
      <c r="BE11" s="19" t="s">
        <v>946</v>
      </c>
    </row>
    <row r="12" spans="1:59" ht="25" customHeight="1" x14ac:dyDescent="0.3">
      <c r="B12" s="22">
        <v>9</v>
      </c>
      <c r="C12" s="7"/>
      <c r="D12" s="35"/>
      <c r="E12" s="31" t="s">
        <v>942</v>
      </c>
      <c r="F12" s="31" t="s">
        <v>943</v>
      </c>
      <c r="G12" s="36"/>
      <c r="H12" s="36"/>
      <c r="I12" s="36"/>
      <c r="J12" s="36"/>
      <c r="K12" s="25"/>
      <c r="L12" s="32"/>
      <c r="M12" s="41"/>
      <c r="N12" s="41"/>
      <c r="O12" s="28" t="s">
        <v>880</v>
      </c>
      <c r="P12" s="35"/>
      <c r="BE12" s="19" t="s">
        <v>947</v>
      </c>
    </row>
    <row r="13" spans="1:59" ht="25" customHeight="1" x14ac:dyDescent="0.3">
      <c r="B13" s="22">
        <v>10</v>
      </c>
      <c r="C13" s="7"/>
      <c r="D13" s="35"/>
      <c r="E13" s="31" t="s">
        <v>942</v>
      </c>
      <c r="F13" s="31" t="s">
        <v>943</v>
      </c>
      <c r="G13" s="36"/>
      <c r="H13" s="36"/>
      <c r="I13" s="36"/>
      <c r="J13" s="36"/>
      <c r="K13" s="25"/>
      <c r="L13" s="32"/>
      <c r="M13" s="41"/>
      <c r="N13" s="41"/>
      <c r="O13" s="28" t="s">
        <v>880</v>
      </c>
      <c r="P13" s="35"/>
    </row>
    <row r="14" spans="1:59" ht="25" customHeight="1" x14ac:dyDescent="0.3">
      <c r="B14" s="19">
        <v>11</v>
      </c>
      <c r="C14" s="7"/>
      <c r="D14" s="35"/>
      <c r="E14" s="31" t="s">
        <v>942</v>
      </c>
      <c r="F14" s="31" t="s">
        <v>943</v>
      </c>
      <c r="G14" s="36"/>
      <c r="H14" s="36"/>
      <c r="I14" s="36"/>
      <c r="J14" s="36"/>
      <c r="K14" s="25"/>
      <c r="L14" s="32"/>
      <c r="M14" s="41"/>
      <c r="N14" s="41"/>
      <c r="O14" s="28" t="s">
        <v>880</v>
      </c>
      <c r="P14" s="35"/>
    </row>
    <row r="15" spans="1:59" ht="25" customHeight="1" x14ac:dyDescent="0.3">
      <c r="B15" s="22">
        <v>12</v>
      </c>
      <c r="C15" s="7"/>
      <c r="D15" s="35"/>
      <c r="E15" s="31" t="s">
        <v>942</v>
      </c>
      <c r="F15" s="31" t="s">
        <v>943</v>
      </c>
      <c r="G15" s="36"/>
      <c r="H15" s="36"/>
      <c r="I15" s="36"/>
      <c r="J15" s="36"/>
      <c r="K15" s="25"/>
      <c r="L15" s="32"/>
      <c r="M15" s="41"/>
      <c r="N15" s="41"/>
      <c r="O15" s="28" t="s">
        <v>880</v>
      </c>
      <c r="P15" s="35"/>
    </row>
    <row r="16" spans="1:59" ht="25" customHeight="1" x14ac:dyDescent="0.3">
      <c r="B16" s="22">
        <v>13</v>
      </c>
      <c r="C16" s="7"/>
      <c r="D16" s="35"/>
      <c r="E16" s="31" t="s">
        <v>942</v>
      </c>
      <c r="F16" s="31" t="s">
        <v>943</v>
      </c>
      <c r="G16" s="36"/>
      <c r="H16" s="36"/>
      <c r="I16" s="36"/>
      <c r="J16" s="36"/>
      <c r="K16" s="25"/>
      <c r="L16" s="32"/>
      <c r="M16" s="41"/>
      <c r="N16" s="41"/>
      <c r="O16" s="28" t="s">
        <v>880</v>
      </c>
      <c r="P16" s="35"/>
    </row>
    <row r="17" spans="2:16" ht="25" customHeight="1" x14ac:dyDescent="0.3">
      <c r="B17" s="22">
        <v>14</v>
      </c>
      <c r="C17" s="7"/>
      <c r="D17" s="35"/>
      <c r="E17" s="31" t="s">
        <v>942</v>
      </c>
      <c r="F17" s="31" t="s">
        <v>943</v>
      </c>
      <c r="G17" s="36"/>
      <c r="H17" s="36"/>
      <c r="I17" s="36"/>
      <c r="J17" s="36"/>
      <c r="K17" s="25"/>
      <c r="L17" s="32"/>
      <c r="M17" s="41"/>
      <c r="N17" s="41"/>
      <c r="O17" s="28" t="s">
        <v>880</v>
      </c>
      <c r="P17" s="35"/>
    </row>
    <row r="18" spans="2:16" ht="25" customHeight="1" x14ac:dyDescent="0.3">
      <c r="B18" s="22">
        <v>15</v>
      </c>
      <c r="C18" s="7"/>
      <c r="D18" s="35"/>
      <c r="E18" s="31" t="s">
        <v>942</v>
      </c>
      <c r="F18" s="31" t="s">
        <v>943</v>
      </c>
      <c r="G18" s="36"/>
      <c r="H18" s="36"/>
      <c r="I18" s="36"/>
      <c r="J18" s="36"/>
      <c r="K18" s="25"/>
      <c r="L18" s="32"/>
      <c r="M18" s="41"/>
      <c r="N18" s="41"/>
      <c r="O18" s="28" t="s">
        <v>880</v>
      </c>
      <c r="P18" s="35"/>
    </row>
    <row r="19" spans="2:16" ht="25" customHeight="1" x14ac:dyDescent="0.3">
      <c r="B19" s="22">
        <v>16</v>
      </c>
      <c r="C19" s="7"/>
      <c r="D19" s="35"/>
      <c r="E19" s="31" t="s">
        <v>942</v>
      </c>
      <c r="F19" s="31" t="s">
        <v>943</v>
      </c>
      <c r="G19" s="36"/>
      <c r="H19" s="36"/>
      <c r="I19" s="36"/>
      <c r="J19" s="36"/>
      <c r="K19" s="25"/>
      <c r="L19" s="32"/>
      <c r="M19" s="41"/>
      <c r="N19" s="41"/>
      <c r="O19" s="28" t="s">
        <v>880</v>
      </c>
      <c r="P19" s="35"/>
    </row>
    <row r="20" spans="2:16" ht="25" customHeight="1" x14ac:dyDescent="0.3">
      <c r="B20" s="22">
        <v>17</v>
      </c>
      <c r="C20" s="7"/>
      <c r="D20" s="35"/>
      <c r="E20" s="31" t="s">
        <v>942</v>
      </c>
      <c r="F20" s="31" t="s">
        <v>943</v>
      </c>
      <c r="G20" s="36"/>
      <c r="H20" s="36"/>
      <c r="I20" s="36"/>
      <c r="J20" s="36"/>
      <c r="K20" s="25"/>
      <c r="L20" s="32"/>
      <c r="M20" s="41"/>
      <c r="N20" s="41"/>
      <c r="O20" s="28" t="s">
        <v>880</v>
      </c>
      <c r="P20" s="35"/>
    </row>
    <row r="21" spans="2:16" ht="25" customHeight="1" x14ac:dyDescent="0.3">
      <c r="B21" s="22">
        <v>18</v>
      </c>
      <c r="C21" s="7"/>
      <c r="D21" s="35"/>
      <c r="E21" s="31" t="s">
        <v>942</v>
      </c>
      <c r="F21" s="31" t="s">
        <v>943</v>
      </c>
      <c r="G21" s="36"/>
      <c r="H21" s="36"/>
      <c r="I21" s="36"/>
      <c r="J21" s="36"/>
      <c r="K21" s="25"/>
      <c r="L21" s="32"/>
      <c r="M21" s="41"/>
      <c r="N21" s="41"/>
      <c r="O21" s="28" t="s">
        <v>880</v>
      </c>
      <c r="P21" s="35"/>
    </row>
    <row r="22" spans="2:16" ht="25" customHeight="1" x14ac:dyDescent="0.3">
      <c r="B22" s="22">
        <v>19</v>
      </c>
      <c r="C22" s="7"/>
      <c r="D22" s="35"/>
      <c r="E22" s="31" t="s">
        <v>942</v>
      </c>
      <c r="F22" s="31" t="s">
        <v>943</v>
      </c>
      <c r="G22" s="36"/>
      <c r="H22" s="36"/>
      <c r="I22" s="36"/>
      <c r="J22" s="36"/>
      <c r="K22" s="25"/>
      <c r="L22" s="32"/>
      <c r="M22" s="41"/>
      <c r="N22" s="41"/>
      <c r="O22" s="28" t="s">
        <v>880</v>
      </c>
      <c r="P22" s="35"/>
    </row>
    <row r="23" spans="2:16" ht="25" customHeight="1" x14ac:dyDescent="0.3">
      <c r="B23" s="22">
        <v>20</v>
      </c>
      <c r="C23" s="7"/>
      <c r="D23" s="35"/>
      <c r="E23" s="31" t="s">
        <v>942</v>
      </c>
      <c r="F23" s="31" t="s">
        <v>943</v>
      </c>
      <c r="G23" s="36"/>
      <c r="H23" s="36"/>
      <c r="I23" s="36"/>
      <c r="J23" s="36"/>
      <c r="K23" s="25"/>
      <c r="L23" s="32"/>
      <c r="M23" s="41"/>
      <c r="N23" s="41"/>
      <c r="O23" s="28" t="s">
        <v>880</v>
      </c>
      <c r="P23" s="35"/>
    </row>
  </sheetData>
  <sheetProtection algorithmName="SHA-512" hashValue="C0jnz3OPiDI33g8C4VlfSjLRI5mzwpY7jgkktCRsvDme2s0r90ix7zleWXR51iJALjh+REb1/okxIuWZhOR4lA==" saltValue="NVKXf/8YFGx9ev2pbjxc8A==" spinCount="100000" sheet="1" objects="1" scenarios="1"/>
  <mergeCells count="3">
    <mergeCell ref="B1:P1"/>
    <mergeCell ref="B2:P2"/>
    <mergeCell ref="A1:A1048576"/>
  </mergeCells>
  <phoneticPr fontId="51" type="noConversion"/>
  <dataValidations count="6">
    <dataValidation type="list" allowBlank="1" showInputMessage="1" showErrorMessage="1" sqref="E4:E23">
      <formula1>$BE$9:$BE$12</formula1>
    </dataValidation>
    <dataValidation type="list" allowBlank="1" showInputMessage="1" showErrorMessage="1" sqref="F4:F23">
      <formula1>$BD$9:$BD$10</formula1>
    </dataValidation>
    <dataValidation type="whole" allowBlank="1" showInputMessage="1" showErrorMessage="1" sqref="K4:K23">
      <formula1>-1000000000000000000</formula1>
      <formula2>1000000000000000000</formula2>
    </dataValidation>
    <dataValidation type="whole" allowBlank="1" showInputMessage="1" showErrorMessage="1" sqref="L4:L23">
      <formula1>-100000000000000000000</formula1>
      <formula2>100000000000000000000</formula2>
    </dataValidation>
    <dataValidation type="decimal" allowBlank="1" showInputMessage="1" showErrorMessage="1" sqref="M4:M23 N4:N23">
      <formula1>0</formula1>
      <formula2>100000000000000</formula2>
    </dataValidation>
    <dataValidation type="list" allowBlank="1" showInputMessage="1" showErrorMessage="1" sqref="O4:O23">
      <formula1>$BF$9:$BF$10</formula1>
    </dataValidation>
  </dataValidations>
  <pageMargins left="0.69930555555555596" right="0.69930555555555596"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A23"/>
  <sheetViews>
    <sheetView workbookViewId="0">
      <pane xSplit="1" ySplit="3" topLeftCell="B6" activePane="bottomRight" state="frozen"/>
      <selection pane="topRight"/>
      <selection pane="bottomLeft"/>
      <selection pane="bottomRight" activeCell="G11" sqref="G11:G12"/>
    </sheetView>
  </sheetViews>
  <sheetFormatPr defaultColWidth="9" defaultRowHeight="14" x14ac:dyDescent="0.3"/>
  <cols>
    <col min="1" max="1" width="1.33203125" style="316" customWidth="1"/>
    <col min="2" max="2" width="5.33203125" style="3" customWidth="1"/>
    <col min="3" max="3" width="17.33203125" customWidth="1"/>
    <col min="4" max="4" width="20" style="3" customWidth="1"/>
    <col min="5" max="5" width="19.83203125" style="3" customWidth="1"/>
    <col min="6" max="6" width="20.83203125" style="3" customWidth="1"/>
    <col min="7" max="7" width="25.08203125" style="3" customWidth="1"/>
    <col min="8" max="8" width="14.08203125" style="3" customWidth="1"/>
    <col min="9" max="10" width="17.58203125" customWidth="1"/>
    <col min="51" max="51" width="14.25" customWidth="1"/>
  </cols>
  <sheetData>
    <row r="1" spans="1:53" ht="28.5" customHeight="1" x14ac:dyDescent="0.3">
      <c r="B1" s="532" t="s">
        <v>948</v>
      </c>
      <c r="C1" s="533"/>
      <c r="D1" s="533"/>
      <c r="E1" s="533"/>
      <c r="F1" s="533"/>
      <c r="G1" s="533"/>
      <c r="H1" s="533"/>
      <c r="I1" s="533"/>
      <c r="J1" s="534"/>
    </row>
    <row r="2" spans="1:53" ht="25" customHeight="1" x14ac:dyDescent="0.3">
      <c r="B2" s="535" t="s">
        <v>949</v>
      </c>
      <c r="C2" s="536"/>
      <c r="D2" s="536"/>
      <c r="E2" s="536"/>
      <c r="F2" s="536"/>
      <c r="G2" s="536"/>
      <c r="H2" s="536"/>
      <c r="I2" s="536"/>
      <c r="J2" s="537"/>
    </row>
    <row r="3" spans="1:53" s="1" customFormat="1" ht="25" customHeight="1" x14ac:dyDescent="0.3">
      <c r="A3" s="316"/>
      <c r="B3" s="33" t="s">
        <v>340</v>
      </c>
      <c r="C3" s="33" t="s">
        <v>950</v>
      </c>
      <c r="D3" s="33" t="s">
        <v>951</v>
      </c>
      <c r="E3" s="33" t="s">
        <v>952</v>
      </c>
      <c r="F3" s="33" t="s">
        <v>878</v>
      </c>
      <c r="G3" s="33" t="s">
        <v>953</v>
      </c>
      <c r="H3" s="33" t="s">
        <v>954</v>
      </c>
      <c r="I3" s="37" t="s">
        <v>955</v>
      </c>
      <c r="J3" s="37" t="s">
        <v>941</v>
      </c>
    </row>
    <row r="4" spans="1:53" s="2" customFormat="1" ht="25" customHeight="1" x14ac:dyDescent="0.3">
      <c r="A4" s="316"/>
      <c r="B4" s="22">
        <v>1</v>
      </c>
      <c r="C4" s="7"/>
      <c r="D4" s="34"/>
      <c r="E4" s="31"/>
      <c r="F4" s="31"/>
      <c r="G4" s="31"/>
      <c r="H4" s="25"/>
      <c r="I4" s="28" t="s">
        <v>880</v>
      </c>
      <c r="J4" s="28"/>
    </row>
    <row r="5" spans="1:53" ht="25" customHeight="1" x14ac:dyDescent="0.3">
      <c r="B5" s="22">
        <v>2</v>
      </c>
      <c r="C5" s="7"/>
      <c r="D5" s="35"/>
      <c r="E5" s="31"/>
      <c r="F5" s="31"/>
      <c r="G5" s="36"/>
      <c r="H5" s="25"/>
      <c r="I5" s="28" t="s">
        <v>880</v>
      </c>
      <c r="J5" s="29"/>
    </row>
    <row r="6" spans="1:53" ht="25" customHeight="1" x14ac:dyDescent="0.3">
      <c r="B6" s="22">
        <v>3</v>
      </c>
      <c r="C6" s="7"/>
      <c r="D6" s="34"/>
      <c r="E6" s="31"/>
      <c r="F6" s="31"/>
      <c r="G6" s="36"/>
      <c r="H6" s="25"/>
      <c r="I6" s="28" t="s">
        <v>880</v>
      </c>
      <c r="J6" s="29"/>
    </row>
    <row r="7" spans="1:53" ht="25" customHeight="1" x14ac:dyDescent="0.3">
      <c r="B7" s="22">
        <v>4</v>
      </c>
      <c r="C7" s="7"/>
      <c r="D7" s="34"/>
      <c r="E7" s="31"/>
      <c r="F7" s="31"/>
      <c r="G7" s="36"/>
      <c r="H7" s="25"/>
      <c r="I7" s="28" t="s">
        <v>880</v>
      </c>
      <c r="J7" s="29"/>
    </row>
    <row r="8" spans="1:53" ht="25" customHeight="1" x14ac:dyDescent="0.3">
      <c r="B8" s="22">
        <v>5</v>
      </c>
      <c r="C8" s="7"/>
      <c r="D8" s="35"/>
      <c r="E8" s="31"/>
      <c r="F8" s="31"/>
      <c r="G8" s="36"/>
      <c r="H8" s="25"/>
      <c r="I8" s="28" t="s">
        <v>880</v>
      </c>
      <c r="J8" s="29"/>
    </row>
    <row r="9" spans="1:53" s="2" customFormat="1" ht="25" customHeight="1" x14ac:dyDescent="0.3">
      <c r="A9" s="316"/>
      <c r="B9" s="22">
        <v>6</v>
      </c>
      <c r="C9" s="7"/>
      <c r="D9" s="34"/>
      <c r="E9" s="31"/>
      <c r="F9" s="31"/>
      <c r="G9" s="36"/>
      <c r="H9" s="25"/>
      <c r="I9" s="28" t="s">
        <v>880</v>
      </c>
      <c r="J9" s="28"/>
      <c r="AX9" s="15" t="s">
        <v>944</v>
      </c>
      <c r="AY9" s="16"/>
      <c r="AZ9" s="17" t="s">
        <v>880</v>
      </c>
      <c r="BA9" s="16"/>
    </row>
    <row r="10" spans="1:53" ht="25" customHeight="1" x14ac:dyDescent="0.3">
      <c r="B10" s="22">
        <v>7</v>
      </c>
      <c r="C10" s="7"/>
      <c r="D10" s="35"/>
      <c r="E10" s="31"/>
      <c r="F10" s="31"/>
      <c r="G10" s="36"/>
      <c r="H10" s="25"/>
      <c r="I10" s="28" t="s">
        <v>880</v>
      </c>
      <c r="J10" s="29"/>
      <c r="AX10" s="18" t="s">
        <v>943</v>
      </c>
      <c r="AY10" s="19"/>
      <c r="AZ10" s="20" t="s">
        <v>881</v>
      </c>
      <c r="BA10" s="19"/>
    </row>
    <row r="11" spans="1:53" ht="25" customHeight="1" x14ac:dyDescent="0.3">
      <c r="B11" s="22">
        <v>8</v>
      </c>
      <c r="C11" s="7"/>
      <c r="D11" s="35"/>
      <c r="E11" s="31"/>
      <c r="F11" s="31"/>
      <c r="G11" s="36"/>
      <c r="H11" s="25"/>
      <c r="I11" s="28" t="s">
        <v>880</v>
      </c>
      <c r="J11" s="29"/>
      <c r="AY11" s="19"/>
    </row>
    <row r="12" spans="1:53" ht="25" customHeight="1" x14ac:dyDescent="0.3">
      <c r="B12" s="22">
        <v>9</v>
      </c>
      <c r="C12" s="7"/>
      <c r="D12" s="35"/>
      <c r="E12" s="31"/>
      <c r="F12" s="31"/>
      <c r="G12" s="36"/>
      <c r="H12" s="25"/>
      <c r="I12" s="28" t="s">
        <v>880</v>
      </c>
      <c r="J12" s="29"/>
      <c r="AY12" s="19"/>
    </row>
    <row r="13" spans="1:53" ht="25" customHeight="1" x14ac:dyDescent="0.3">
      <c r="B13" s="22">
        <v>10</v>
      </c>
      <c r="C13" s="7"/>
      <c r="D13" s="35"/>
      <c r="E13" s="31"/>
      <c r="F13" s="31"/>
      <c r="G13" s="36"/>
      <c r="H13" s="25"/>
      <c r="I13" s="28" t="s">
        <v>880</v>
      </c>
      <c r="J13" s="29"/>
    </row>
    <row r="14" spans="1:53" ht="25" customHeight="1" x14ac:dyDescent="0.3">
      <c r="B14" s="19">
        <v>11</v>
      </c>
      <c r="C14" s="7"/>
      <c r="D14" s="35"/>
      <c r="E14" s="31"/>
      <c r="F14" s="31"/>
      <c r="G14" s="36"/>
      <c r="H14" s="25"/>
      <c r="I14" s="28" t="s">
        <v>880</v>
      </c>
      <c r="J14" s="29"/>
    </row>
    <row r="15" spans="1:53" ht="25" customHeight="1" x14ac:dyDescent="0.3">
      <c r="B15" s="22">
        <v>12</v>
      </c>
      <c r="C15" s="7"/>
      <c r="D15" s="35"/>
      <c r="E15" s="31"/>
      <c r="F15" s="31"/>
      <c r="G15" s="36"/>
      <c r="H15" s="25"/>
      <c r="I15" s="28" t="s">
        <v>880</v>
      </c>
      <c r="J15" s="29"/>
    </row>
    <row r="16" spans="1:53" ht="25" customHeight="1" x14ac:dyDescent="0.3">
      <c r="B16" s="22">
        <v>13</v>
      </c>
      <c r="C16" s="7"/>
      <c r="D16" s="35"/>
      <c r="E16" s="31"/>
      <c r="F16" s="31"/>
      <c r="G16" s="36"/>
      <c r="H16" s="25"/>
      <c r="I16" s="28" t="s">
        <v>880</v>
      </c>
      <c r="J16" s="29"/>
    </row>
    <row r="17" spans="2:10" ht="25" customHeight="1" x14ac:dyDescent="0.3">
      <c r="B17" s="22">
        <v>14</v>
      </c>
      <c r="C17" s="7"/>
      <c r="D17" s="35"/>
      <c r="E17" s="31"/>
      <c r="F17" s="31"/>
      <c r="G17" s="36"/>
      <c r="H17" s="25"/>
      <c r="I17" s="28" t="s">
        <v>880</v>
      </c>
      <c r="J17" s="29"/>
    </row>
    <row r="18" spans="2:10" ht="25" customHeight="1" x14ac:dyDescent="0.3">
      <c r="B18" s="22">
        <v>15</v>
      </c>
      <c r="C18" s="7"/>
      <c r="D18" s="35"/>
      <c r="E18" s="31"/>
      <c r="F18" s="31"/>
      <c r="G18" s="36"/>
      <c r="H18" s="25"/>
      <c r="I18" s="28" t="s">
        <v>880</v>
      </c>
      <c r="J18" s="29"/>
    </row>
    <row r="19" spans="2:10" ht="25" customHeight="1" x14ac:dyDescent="0.3">
      <c r="B19" s="22">
        <v>16</v>
      </c>
      <c r="C19" s="7"/>
      <c r="D19" s="35"/>
      <c r="E19" s="31"/>
      <c r="F19" s="31"/>
      <c r="G19" s="36"/>
      <c r="H19" s="25"/>
      <c r="I19" s="28" t="s">
        <v>880</v>
      </c>
      <c r="J19" s="29"/>
    </row>
    <row r="20" spans="2:10" ht="25" customHeight="1" x14ac:dyDescent="0.3">
      <c r="B20" s="22">
        <v>17</v>
      </c>
      <c r="C20" s="7"/>
      <c r="D20" s="35"/>
      <c r="E20" s="31"/>
      <c r="F20" s="31"/>
      <c r="G20" s="36"/>
      <c r="H20" s="25"/>
      <c r="I20" s="28" t="s">
        <v>880</v>
      </c>
      <c r="J20" s="29"/>
    </row>
    <row r="21" spans="2:10" ht="25" customHeight="1" x14ac:dyDescent="0.3">
      <c r="B21" s="22">
        <v>18</v>
      </c>
      <c r="C21" s="7"/>
      <c r="D21" s="35"/>
      <c r="E21" s="31"/>
      <c r="F21" s="31"/>
      <c r="G21" s="36"/>
      <c r="H21" s="25"/>
      <c r="I21" s="28" t="s">
        <v>880</v>
      </c>
      <c r="J21" s="29"/>
    </row>
    <row r="22" spans="2:10" ht="25" customHeight="1" x14ac:dyDescent="0.3">
      <c r="B22" s="22">
        <v>19</v>
      </c>
      <c r="C22" s="7"/>
      <c r="D22" s="35"/>
      <c r="E22" s="31"/>
      <c r="F22" s="31"/>
      <c r="G22" s="36"/>
      <c r="H22" s="25"/>
      <c r="I22" s="28" t="s">
        <v>880</v>
      </c>
      <c r="J22" s="29"/>
    </row>
    <row r="23" spans="2:10" ht="25" customHeight="1" x14ac:dyDescent="0.3">
      <c r="B23" s="22">
        <v>20</v>
      </c>
      <c r="C23" s="7"/>
      <c r="D23" s="35"/>
      <c r="E23" s="31"/>
      <c r="F23" s="31"/>
      <c r="G23" s="36"/>
      <c r="H23" s="25"/>
      <c r="I23" s="28" t="s">
        <v>880</v>
      </c>
      <c r="J23" s="29"/>
    </row>
  </sheetData>
  <sheetProtection algorithmName="SHA-512" hashValue="zH1whWkRmOShy9S8yDaBbPjKKp8WS/MOsM5jprBQqhhwbaqz0QFJfP7IJhb6uJHFgMTdfMWncNKv7Nv33sGJqQ==" saltValue="MDgsT+CIpoUyIuQ68SryxA==" spinCount="100000" sheet="1" objects="1" scenarios="1"/>
  <mergeCells count="3">
    <mergeCell ref="B1:J1"/>
    <mergeCell ref="B2:J2"/>
    <mergeCell ref="A1:A1048576"/>
  </mergeCells>
  <phoneticPr fontId="51" type="noConversion"/>
  <dataValidations count="2">
    <dataValidation type="whole" allowBlank="1" showInputMessage="1" showErrorMessage="1" sqref="H4:H23">
      <formula1>-100000000000</formula1>
      <formula2>100000000000</formula2>
    </dataValidation>
    <dataValidation type="list" allowBlank="1" showInputMessage="1" showErrorMessage="1" sqref="I4:I23">
      <formula1>$AZ$9:$AZ$10</formula1>
    </dataValidation>
  </dataValidations>
  <pageMargins left="0.69930555555555596" right="0.69930555555555596"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A23"/>
  <sheetViews>
    <sheetView workbookViewId="0">
      <pane xSplit="1" ySplit="3" topLeftCell="B6" activePane="bottomRight" state="frozen"/>
      <selection pane="topRight"/>
      <selection pane="bottomLeft"/>
      <selection pane="bottomRight" activeCell="C6" sqref="C6:J7"/>
    </sheetView>
  </sheetViews>
  <sheetFormatPr defaultColWidth="9" defaultRowHeight="14" x14ac:dyDescent="0.3"/>
  <cols>
    <col min="1" max="1" width="1.33203125" style="316" customWidth="1"/>
    <col min="2" max="2" width="5.33203125" style="3" customWidth="1"/>
    <col min="3" max="3" width="17.33203125" customWidth="1"/>
    <col min="4" max="4" width="20" style="3" customWidth="1"/>
    <col min="5" max="5" width="19.83203125" style="3" customWidth="1"/>
    <col min="6" max="6" width="20.83203125" style="3" customWidth="1"/>
    <col min="7" max="7" width="15.08203125" style="3" customWidth="1"/>
    <col min="8" max="8" width="14.08203125" style="3" customWidth="1"/>
    <col min="9" max="10" width="17.58203125" customWidth="1"/>
    <col min="11" max="11" width="22" customWidth="1"/>
    <col min="51" max="51" width="14.25" customWidth="1"/>
  </cols>
  <sheetData>
    <row r="1" spans="1:53" ht="28.5" customHeight="1" x14ac:dyDescent="0.3">
      <c r="B1" s="532" t="s">
        <v>956</v>
      </c>
      <c r="C1" s="533"/>
      <c r="D1" s="533"/>
      <c r="E1" s="533"/>
      <c r="F1" s="533"/>
      <c r="G1" s="533"/>
      <c r="H1" s="533"/>
      <c r="I1" s="533"/>
      <c r="J1" s="533"/>
      <c r="K1" s="534"/>
    </row>
    <row r="2" spans="1:53" ht="25" customHeight="1" x14ac:dyDescent="0.3">
      <c r="B2" s="535" t="s">
        <v>957</v>
      </c>
      <c r="C2" s="536"/>
      <c r="D2" s="536"/>
      <c r="E2" s="536"/>
      <c r="F2" s="536"/>
      <c r="G2" s="536"/>
      <c r="H2" s="536"/>
      <c r="I2" s="536"/>
      <c r="J2" s="536"/>
      <c r="K2" s="537"/>
    </row>
    <row r="3" spans="1:53" s="1" customFormat="1" ht="25" customHeight="1" x14ac:dyDescent="0.3">
      <c r="A3" s="316"/>
      <c r="B3" s="21" t="s">
        <v>340</v>
      </c>
      <c r="C3" s="21" t="s">
        <v>958</v>
      </c>
      <c r="D3" s="21" t="s">
        <v>959</v>
      </c>
      <c r="E3" s="21" t="s">
        <v>960</v>
      </c>
      <c r="F3" s="21" t="s">
        <v>961</v>
      </c>
      <c r="G3" s="21" t="s">
        <v>962</v>
      </c>
      <c r="H3" s="21" t="s">
        <v>963</v>
      </c>
      <c r="I3" s="21" t="s">
        <v>964</v>
      </c>
      <c r="J3" s="21" t="s">
        <v>965</v>
      </c>
      <c r="K3" s="27" t="s">
        <v>966</v>
      </c>
    </row>
    <row r="4" spans="1:53" s="2" customFormat="1" ht="25" customHeight="1" x14ac:dyDescent="0.3">
      <c r="A4" s="316"/>
      <c r="B4" s="22">
        <v>1</v>
      </c>
      <c r="C4" s="7"/>
      <c r="D4" s="30"/>
      <c r="E4" s="31"/>
      <c r="F4" s="31"/>
      <c r="G4" s="25"/>
      <c r="H4" s="25"/>
      <c r="I4" s="28"/>
      <c r="J4" s="28"/>
      <c r="K4" s="28" t="s">
        <v>880</v>
      </c>
    </row>
    <row r="5" spans="1:53" ht="25" customHeight="1" x14ac:dyDescent="0.3">
      <c r="B5" s="22">
        <v>2</v>
      </c>
      <c r="C5" s="7"/>
      <c r="D5" s="32"/>
      <c r="E5" s="31"/>
      <c r="F5" s="31"/>
      <c r="G5" s="25"/>
      <c r="H5" s="25"/>
      <c r="I5" s="28"/>
      <c r="J5" s="29"/>
      <c r="K5" s="28" t="s">
        <v>880</v>
      </c>
    </row>
    <row r="6" spans="1:53" ht="25" customHeight="1" x14ac:dyDescent="0.3">
      <c r="B6" s="22">
        <v>3</v>
      </c>
      <c r="C6" s="7"/>
      <c r="D6" s="26"/>
      <c r="E6" s="31"/>
      <c r="F6" s="31"/>
      <c r="G6" s="25"/>
      <c r="H6" s="25"/>
      <c r="I6" s="28"/>
      <c r="J6" s="29"/>
      <c r="K6" s="28" t="s">
        <v>880</v>
      </c>
    </row>
    <row r="7" spans="1:53" ht="25" customHeight="1" x14ac:dyDescent="0.3">
      <c r="B7" s="22">
        <v>4</v>
      </c>
      <c r="C7" s="7"/>
      <c r="D7" s="26"/>
      <c r="E7" s="31"/>
      <c r="F7" s="31"/>
      <c r="G7" s="25"/>
      <c r="H7" s="25"/>
      <c r="I7" s="28"/>
      <c r="J7" s="29"/>
      <c r="K7" s="28" t="s">
        <v>880</v>
      </c>
    </row>
    <row r="8" spans="1:53" ht="25" customHeight="1" x14ac:dyDescent="0.3">
      <c r="B8" s="22">
        <v>5</v>
      </c>
      <c r="C8" s="7"/>
      <c r="D8" s="26"/>
      <c r="E8" s="31"/>
      <c r="F8" s="31"/>
      <c r="G8" s="25"/>
      <c r="H8" s="25"/>
      <c r="I8" s="28"/>
      <c r="J8" s="29"/>
      <c r="K8" s="28" t="s">
        <v>880</v>
      </c>
    </row>
    <row r="9" spans="1:53" s="2" customFormat="1" ht="25" customHeight="1" x14ac:dyDescent="0.3">
      <c r="A9" s="316"/>
      <c r="B9" s="22">
        <v>6</v>
      </c>
      <c r="C9" s="7"/>
      <c r="D9" s="23"/>
      <c r="E9" s="31"/>
      <c r="F9" s="31"/>
      <c r="G9" s="25"/>
      <c r="H9" s="25"/>
      <c r="I9" s="28"/>
      <c r="J9" s="28"/>
      <c r="K9" s="28" t="s">
        <v>880</v>
      </c>
      <c r="AX9" s="15" t="s">
        <v>944</v>
      </c>
      <c r="AY9" s="16"/>
      <c r="AZ9" s="17" t="s">
        <v>880</v>
      </c>
      <c r="BA9" s="16"/>
    </row>
    <row r="10" spans="1:53" ht="25" customHeight="1" x14ac:dyDescent="0.3">
      <c r="B10" s="22">
        <v>7</v>
      </c>
      <c r="C10" s="7"/>
      <c r="D10" s="26"/>
      <c r="E10" s="31"/>
      <c r="F10" s="31"/>
      <c r="G10" s="25"/>
      <c r="H10" s="25"/>
      <c r="I10" s="28"/>
      <c r="J10" s="29"/>
      <c r="K10" s="28" t="s">
        <v>880</v>
      </c>
      <c r="AX10" s="18" t="s">
        <v>943</v>
      </c>
      <c r="AY10" s="19"/>
      <c r="AZ10" s="20" t="s">
        <v>881</v>
      </c>
      <c r="BA10" s="19"/>
    </row>
    <row r="11" spans="1:53" ht="25" customHeight="1" x14ac:dyDescent="0.3">
      <c r="B11" s="22">
        <v>8</v>
      </c>
      <c r="C11" s="7"/>
      <c r="D11" s="26"/>
      <c r="E11" s="31"/>
      <c r="F11" s="31"/>
      <c r="G11" s="25"/>
      <c r="H11" s="25"/>
      <c r="I11" s="28"/>
      <c r="J11" s="29"/>
      <c r="K11" s="28" t="s">
        <v>880</v>
      </c>
      <c r="AY11" s="19"/>
    </row>
    <row r="12" spans="1:53" ht="25" customHeight="1" x14ac:dyDescent="0.3">
      <c r="B12" s="22">
        <v>9</v>
      </c>
      <c r="C12" s="7"/>
      <c r="D12" s="26"/>
      <c r="E12" s="31"/>
      <c r="F12" s="31"/>
      <c r="G12" s="25"/>
      <c r="H12" s="25"/>
      <c r="I12" s="28"/>
      <c r="J12" s="29"/>
      <c r="K12" s="28" t="s">
        <v>880</v>
      </c>
      <c r="AY12" s="19"/>
    </row>
    <row r="13" spans="1:53" ht="25" customHeight="1" x14ac:dyDescent="0.3">
      <c r="B13" s="22">
        <v>10</v>
      </c>
      <c r="C13" s="7"/>
      <c r="D13" s="26"/>
      <c r="E13" s="31"/>
      <c r="F13" s="31"/>
      <c r="G13" s="25"/>
      <c r="H13" s="25"/>
      <c r="I13" s="28"/>
      <c r="J13" s="29"/>
      <c r="K13" s="28" t="s">
        <v>880</v>
      </c>
    </row>
    <row r="14" spans="1:53" ht="25" customHeight="1" x14ac:dyDescent="0.3">
      <c r="B14" s="19">
        <v>11</v>
      </c>
      <c r="C14" s="7"/>
      <c r="D14" s="26"/>
      <c r="E14" s="31"/>
      <c r="F14" s="31"/>
      <c r="G14" s="25"/>
      <c r="H14" s="25"/>
      <c r="I14" s="28"/>
      <c r="J14" s="29"/>
      <c r="K14" s="28" t="s">
        <v>880</v>
      </c>
    </row>
    <row r="15" spans="1:53" ht="25" customHeight="1" x14ac:dyDescent="0.3">
      <c r="B15" s="22">
        <v>12</v>
      </c>
      <c r="C15" s="7"/>
      <c r="D15" s="26"/>
      <c r="E15" s="31"/>
      <c r="F15" s="31"/>
      <c r="G15" s="25"/>
      <c r="H15" s="25"/>
      <c r="I15" s="28"/>
      <c r="J15" s="29"/>
      <c r="K15" s="28" t="s">
        <v>880</v>
      </c>
    </row>
    <row r="16" spans="1:53" ht="25" customHeight="1" x14ac:dyDescent="0.3">
      <c r="B16" s="22">
        <v>13</v>
      </c>
      <c r="C16" s="7"/>
      <c r="D16" s="26"/>
      <c r="E16" s="31"/>
      <c r="F16" s="31"/>
      <c r="G16" s="25"/>
      <c r="H16" s="25"/>
      <c r="I16" s="28"/>
      <c r="J16" s="29"/>
      <c r="K16" s="28" t="s">
        <v>880</v>
      </c>
    </row>
    <row r="17" spans="2:11" ht="25" customHeight="1" x14ac:dyDescent="0.3">
      <c r="B17" s="22">
        <v>14</v>
      </c>
      <c r="C17" s="7"/>
      <c r="D17" s="26"/>
      <c r="E17" s="31"/>
      <c r="F17" s="31"/>
      <c r="G17" s="25"/>
      <c r="H17" s="25"/>
      <c r="I17" s="28"/>
      <c r="J17" s="29"/>
      <c r="K17" s="28" t="s">
        <v>880</v>
      </c>
    </row>
    <row r="18" spans="2:11" ht="25" customHeight="1" x14ac:dyDescent="0.3">
      <c r="B18" s="22">
        <v>15</v>
      </c>
      <c r="C18" s="7"/>
      <c r="D18" s="26"/>
      <c r="E18" s="31"/>
      <c r="F18" s="31"/>
      <c r="G18" s="25"/>
      <c r="H18" s="25"/>
      <c r="I18" s="28"/>
      <c r="J18" s="29"/>
      <c r="K18" s="28" t="s">
        <v>880</v>
      </c>
    </row>
    <row r="19" spans="2:11" ht="25" customHeight="1" x14ac:dyDescent="0.3">
      <c r="B19" s="22">
        <v>16</v>
      </c>
      <c r="C19" s="7"/>
      <c r="D19" s="26"/>
      <c r="E19" s="31"/>
      <c r="F19" s="31"/>
      <c r="G19" s="25"/>
      <c r="H19" s="25"/>
      <c r="I19" s="28"/>
      <c r="J19" s="29"/>
      <c r="K19" s="28" t="s">
        <v>880</v>
      </c>
    </row>
    <row r="20" spans="2:11" ht="25" customHeight="1" x14ac:dyDescent="0.3">
      <c r="B20" s="22">
        <v>17</v>
      </c>
      <c r="C20" s="7"/>
      <c r="D20" s="26"/>
      <c r="E20" s="31"/>
      <c r="F20" s="31"/>
      <c r="G20" s="25"/>
      <c r="H20" s="25"/>
      <c r="I20" s="28"/>
      <c r="J20" s="29"/>
      <c r="K20" s="28" t="s">
        <v>880</v>
      </c>
    </row>
    <row r="21" spans="2:11" ht="25" customHeight="1" x14ac:dyDescent="0.3">
      <c r="B21" s="22">
        <v>18</v>
      </c>
      <c r="C21" s="7"/>
      <c r="D21" s="26"/>
      <c r="E21" s="31"/>
      <c r="F21" s="31"/>
      <c r="G21" s="25"/>
      <c r="H21" s="25"/>
      <c r="I21" s="28"/>
      <c r="J21" s="29"/>
      <c r="K21" s="28" t="s">
        <v>880</v>
      </c>
    </row>
    <row r="22" spans="2:11" ht="25" customHeight="1" x14ac:dyDescent="0.3">
      <c r="B22" s="22">
        <v>19</v>
      </c>
      <c r="C22" s="7"/>
      <c r="D22" s="26"/>
      <c r="E22" s="31"/>
      <c r="F22" s="31"/>
      <c r="G22" s="25"/>
      <c r="H22" s="25"/>
      <c r="I22" s="28"/>
      <c r="J22" s="29"/>
      <c r="K22" s="28" t="s">
        <v>880</v>
      </c>
    </row>
    <row r="23" spans="2:11" ht="25" customHeight="1" x14ac:dyDescent="0.3">
      <c r="B23" s="22">
        <v>20</v>
      </c>
      <c r="C23" s="7"/>
      <c r="D23" s="26"/>
      <c r="E23" s="31"/>
      <c r="F23" s="31"/>
      <c r="G23" s="25"/>
      <c r="H23" s="25"/>
      <c r="I23" s="28"/>
      <c r="J23" s="29"/>
      <c r="K23" s="28" t="s">
        <v>880</v>
      </c>
    </row>
  </sheetData>
  <sheetProtection algorithmName="SHA-512" hashValue="xfuzVtHyAYJxuJNPBVH8V34u9D+goZb+2Uak/n+XFY9HrgGFh1Pp28CgxPsbJBpKW2sXpQzIznE4pgdC6gGJaw==" saltValue="Av8T7DwWsJypoQpf9eLjMg==" spinCount="100000" sheet="1" objects="1" scenarios="1"/>
  <mergeCells count="3">
    <mergeCell ref="B1:K1"/>
    <mergeCell ref="B2:K2"/>
    <mergeCell ref="A1:A1048576"/>
  </mergeCells>
  <phoneticPr fontId="51" type="noConversion"/>
  <dataValidations count="2">
    <dataValidation type="decimal" allowBlank="1" showInputMessage="1" showErrorMessage="1" sqref="G4 H4 H5 H6 G5:G23 H7:H23">
      <formula1>-100000000000</formula1>
      <formula2>100000000000</formula2>
    </dataValidation>
    <dataValidation type="list" allowBlank="1" showInputMessage="1" showErrorMessage="1" sqref="K4:K23">
      <formula1>$AZ$9:$AZ$10</formula1>
    </dataValidation>
  </dataValidations>
  <pageMargins left="0.69930555555555596" right="0.69930555555555596"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Z23"/>
  <sheetViews>
    <sheetView workbookViewId="0">
      <pane xSplit="1" ySplit="3" topLeftCell="B4" activePane="bottomRight" state="frozen"/>
      <selection pane="topRight"/>
      <selection pane="bottomLeft"/>
      <selection pane="bottomRight" activeCell="J4" sqref="J4"/>
    </sheetView>
  </sheetViews>
  <sheetFormatPr defaultColWidth="9" defaultRowHeight="14" x14ac:dyDescent="0.3"/>
  <cols>
    <col min="1" max="1" width="1.33203125" style="316" customWidth="1"/>
    <col min="2" max="2" width="5.33203125" style="3" customWidth="1"/>
    <col min="3" max="3" width="17.33203125" customWidth="1"/>
    <col min="4" max="4" width="20" style="3" customWidth="1"/>
    <col min="5" max="5" width="19.83203125" style="3" customWidth="1"/>
    <col min="6" max="6" width="15.58203125" style="3" customWidth="1"/>
    <col min="7" max="7" width="15.08203125" style="3" customWidth="1"/>
    <col min="8" max="8" width="22.25" style="3" customWidth="1"/>
    <col min="9" max="10" width="17.58203125" customWidth="1"/>
    <col min="50" max="50" width="14.25" customWidth="1"/>
  </cols>
  <sheetData>
    <row r="1" spans="1:52" ht="28.5" customHeight="1" x14ac:dyDescent="0.3">
      <c r="B1" s="532" t="s">
        <v>967</v>
      </c>
      <c r="C1" s="533"/>
      <c r="D1" s="533"/>
      <c r="E1" s="533"/>
      <c r="F1" s="533"/>
      <c r="G1" s="533"/>
      <c r="H1" s="533"/>
      <c r="I1" s="533"/>
      <c r="J1" s="533"/>
    </row>
    <row r="2" spans="1:52" ht="25" customHeight="1" x14ac:dyDescent="0.3">
      <c r="B2" s="535" t="s">
        <v>957</v>
      </c>
      <c r="C2" s="536"/>
      <c r="D2" s="536"/>
      <c r="E2" s="536"/>
      <c r="F2" s="536"/>
      <c r="G2" s="536"/>
      <c r="H2" s="536"/>
      <c r="I2" s="536"/>
      <c r="J2" s="536"/>
    </row>
    <row r="3" spans="1:52" s="1" customFormat="1" ht="25" customHeight="1" x14ac:dyDescent="0.3">
      <c r="A3" s="316"/>
      <c r="B3" s="21" t="s">
        <v>340</v>
      </c>
      <c r="C3" s="21" t="s">
        <v>968</v>
      </c>
      <c r="D3" s="21" t="s">
        <v>969</v>
      </c>
      <c r="E3" s="21" t="s">
        <v>970</v>
      </c>
      <c r="F3" s="21" t="s">
        <v>971</v>
      </c>
      <c r="G3" s="21" t="s">
        <v>972</v>
      </c>
      <c r="H3" s="21" t="s">
        <v>973</v>
      </c>
      <c r="I3" s="21" t="s">
        <v>974</v>
      </c>
      <c r="J3" s="27" t="s">
        <v>975</v>
      </c>
    </row>
    <row r="4" spans="1:52" s="2" customFormat="1" ht="25" customHeight="1" x14ac:dyDescent="0.3">
      <c r="A4" s="316"/>
      <c r="B4" s="22">
        <v>1</v>
      </c>
      <c r="C4" s="7"/>
      <c r="D4" s="23"/>
      <c r="E4" s="24"/>
      <c r="F4" s="25"/>
      <c r="G4" s="25"/>
      <c r="H4" s="25" t="s">
        <v>544</v>
      </c>
      <c r="I4" s="28"/>
      <c r="J4" s="28"/>
    </row>
    <row r="5" spans="1:52" ht="25" customHeight="1" x14ac:dyDescent="0.3">
      <c r="B5" s="22">
        <v>2</v>
      </c>
      <c r="C5" s="7"/>
      <c r="D5" s="26"/>
      <c r="E5" s="24"/>
      <c r="F5" s="25"/>
      <c r="G5" s="25"/>
      <c r="H5" s="25" t="s">
        <v>544</v>
      </c>
      <c r="I5" s="28"/>
      <c r="J5" s="29"/>
    </row>
    <row r="6" spans="1:52" ht="25" customHeight="1" x14ac:dyDescent="0.3">
      <c r="B6" s="22">
        <v>3</v>
      </c>
      <c r="C6" s="7"/>
      <c r="D6" s="26"/>
      <c r="E6" s="24"/>
      <c r="F6" s="25"/>
      <c r="G6" s="25"/>
      <c r="H6" s="25" t="s">
        <v>544</v>
      </c>
      <c r="I6" s="28"/>
      <c r="J6" s="29"/>
    </row>
    <row r="7" spans="1:52" ht="25" customHeight="1" x14ac:dyDescent="0.3">
      <c r="B7" s="22">
        <v>4</v>
      </c>
      <c r="C7" s="7"/>
      <c r="D7" s="26"/>
      <c r="E7" s="24"/>
      <c r="F7" s="25"/>
      <c r="G7" s="25"/>
      <c r="H7" s="25" t="s">
        <v>544</v>
      </c>
      <c r="I7" s="28"/>
      <c r="J7" s="29"/>
    </row>
    <row r="8" spans="1:52" ht="25" customHeight="1" x14ac:dyDescent="0.3">
      <c r="B8" s="22">
        <v>5</v>
      </c>
      <c r="C8" s="7"/>
      <c r="D8" s="26"/>
      <c r="E8" s="24"/>
      <c r="F8" s="25"/>
      <c r="G8" s="25"/>
      <c r="H8" s="25" t="s">
        <v>544</v>
      </c>
      <c r="I8" s="28"/>
      <c r="J8" s="29"/>
    </row>
    <row r="9" spans="1:52" s="2" customFormat="1" ht="25" customHeight="1" x14ac:dyDescent="0.3">
      <c r="A9" s="316"/>
      <c r="B9" s="22">
        <v>6</v>
      </c>
      <c r="C9" s="7"/>
      <c r="D9" s="23"/>
      <c r="E9" s="24"/>
      <c r="F9" s="25"/>
      <c r="G9" s="25"/>
      <c r="H9" s="25" t="s">
        <v>544</v>
      </c>
      <c r="I9" s="28"/>
      <c r="J9" s="28"/>
      <c r="AW9" s="15" t="s">
        <v>544</v>
      </c>
      <c r="AX9" s="16"/>
      <c r="AY9" s="17" t="s">
        <v>880</v>
      </c>
      <c r="AZ9" s="16"/>
    </row>
    <row r="10" spans="1:52" ht="25" customHeight="1" x14ac:dyDescent="0.3">
      <c r="B10" s="22">
        <v>7</v>
      </c>
      <c r="C10" s="7"/>
      <c r="D10" s="26"/>
      <c r="E10" s="24"/>
      <c r="F10" s="25"/>
      <c r="G10" s="25"/>
      <c r="H10" s="25" t="s">
        <v>544</v>
      </c>
      <c r="I10" s="28"/>
      <c r="J10" s="29"/>
      <c r="AW10" s="18" t="s">
        <v>546</v>
      </c>
      <c r="AX10" s="19"/>
      <c r="AY10" s="20" t="s">
        <v>881</v>
      </c>
      <c r="AZ10" s="19"/>
    </row>
    <row r="11" spans="1:52" ht="25" customHeight="1" x14ac:dyDescent="0.3">
      <c r="B11" s="22">
        <v>8</v>
      </c>
      <c r="C11" s="7"/>
      <c r="D11" s="26"/>
      <c r="E11" s="24"/>
      <c r="F11" s="25"/>
      <c r="G11" s="25"/>
      <c r="H11" s="25" t="s">
        <v>544</v>
      </c>
      <c r="I11" s="28"/>
      <c r="J11" s="29"/>
      <c r="AX11" s="19"/>
    </row>
    <row r="12" spans="1:52" ht="25" customHeight="1" x14ac:dyDescent="0.3">
      <c r="B12" s="22">
        <v>9</v>
      </c>
      <c r="C12" s="7"/>
      <c r="D12" s="26"/>
      <c r="E12" s="24"/>
      <c r="F12" s="25"/>
      <c r="G12" s="25"/>
      <c r="H12" s="25" t="s">
        <v>544</v>
      </c>
      <c r="I12" s="28"/>
      <c r="J12" s="29"/>
      <c r="AX12" s="19"/>
    </row>
    <row r="13" spans="1:52" ht="25" customHeight="1" x14ac:dyDescent="0.3">
      <c r="B13" s="22">
        <v>10</v>
      </c>
      <c r="C13" s="7"/>
      <c r="D13" s="26"/>
      <c r="E13" s="24"/>
      <c r="F13" s="25"/>
      <c r="G13" s="25"/>
      <c r="H13" s="25" t="s">
        <v>544</v>
      </c>
      <c r="I13" s="28"/>
      <c r="J13" s="29"/>
    </row>
    <row r="14" spans="1:52" ht="25" customHeight="1" x14ac:dyDescent="0.3">
      <c r="B14" s="19">
        <v>11</v>
      </c>
      <c r="C14" s="7"/>
      <c r="D14" s="26"/>
      <c r="E14" s="24"/>
      <c r="F14" s="25"/>
      <c r="G14" s="25"/>
      <c r="H14" s="25" t="s">
        <v>544</v>
      </c>
      <c r="I14" s="28"/>
      <c r="J14" s="29"/>
    </row>
    <row r="15" spans="1:52" ht="25" customHeight="1" x14ac:dyDescent="0.3">
      <c r="B15" s="22">
        <v>12</v>
      </c>
      <c r="C15" s="7"/>
      <c r="D15" s="26"/>
      <c r="E15" s="24"/>
      <c r="F15" s="25"/>
      <c r="G15" s="25"/>
      <c r="H15" s="25" t="s">
        <v>544</v>
      </c>
      <c r="I15" s="28"/>
      <c r="J15" s="29"/>
    </row>
    <row r="16" spans="1:52" ht="25" customHeight="1" x14ac:dyDescent="0.3">
      <c r="B16" s="22">
        <v>13</v>
      </c>
      <c r="C16" s="7"/>
      <c r="D16" s="26"/>
      <c r="E16" s="24"/>
      <c r="F16" s="25"/>
      <c r="G16" s="25"/>
      <c r="H16" s="25" t="s">
        <v>544</v>
      </c>
      <c r="I16" s="28"/>
      <c r="J16" s="29"/>
    </row>
    <row r="17" spans="2:10" ht="25" customHeight="1" x14ac:dyDescent="0.3">
      <c r="B17" s="22">
        <v>14</v>
      </c>
      <c r="C17" s="7"/>
      <c r="D17" s="26"/>
      <c r="E17" s="24"/>
      <c r="F17" s="25"/>
      <c r="G17" s="25"/>
      <c r="H17" s="25" t="s">
        <v>544</v>
      </c>
      <c r="I17" s="28"/>
      <c r="J17" s="29"/>
    </row>
    <row r="18" spans="2:10" ht="25" customHeight="1" x14ac:dyDescent="0.3">
      <c r="B18" s="22">
        <v>15</v>
      </c>
      <c r="C18" s="7"/>
      <c r="D18" s="26"/>
      <c r="E18" s="24"/>
      <c r="F18" s="25"/>
      <c r="G18" s="25"/>
      <c r="H18" s="25" t="s">
        <v>544</v>
      </c>
      <c r="I18" s="28"/>
      <c r="J18" s="29"/>
    </row>
    <row r="19" spans="2:10" ht="25" customHeight="1" x14ac:dyDescent="0.3">
      <c r="B19" s="22">
        <v>16</v>
      </c>
      <c r="C19" s="7"/>
      <c r="D19" s="26"/>
      <c r="E19" s="24"/>
      <c r="F19" s="25"/>
      <c r="G19" s="25"/>
      <c r="H19" s="25" t="s">
        <v>544</v>
      </c>
      <c r="I19" s="28"/>
      <c r="J19" s="29"/>
    </row>
    <row r="20" spans="2:10" ht="25" customHeight="1" x14ac:dyDescent="0.3">
      <c r="B20" s="22">
        <v>17</v>
      </c>
      <c r="C20" s="7"/>
      <c r="D20" s="26"/>
      <c r="E20" s="24"/>
      <c r="F20" s="25"/>
      <c r="G20" s="25"/>
      <c r="H20" s="25" t="s">
        <v>544</v>
      </c>
      <c r="I20" s="28"/>
      <c r="J20" s="29"/>
    </row>
    <row r="21" spans="2:10" ht="25" customHeight="1" x14ac:dyDescent="0.3">
      <c r="B21" s="22">
        <v>18</v>
      </c>
      <c r="C21" s="7"/>
      <c r="D21" s="26"/>
      <c r="E21" s="24"/>
      <c r="F21" s="25"/>
      <c r="G21" s="25"/>
      <c r="H21" s="25" t="s">
        <v>544</v>
      </c>
      <c r="I21" s="28"/>
      <c r="J21" s="29"/>
    </row>
    <row r="22" spans="2:10" ht="25" customHeight="1" x14ac:dyDescent="0.3">
      <c r="B22" s="22">
        <v>19</v>
      </c>
      <c r="C22" s="7"/>
      <c r="D22" s="26"/>
      <c r="E22" s="24"/>
      <c r="F22" s="25"/>
      <c r="G22" s="25"/>
      <c r="H22" s="25" t="s">
        <v>544</v>
      </c>
      <c r="I22" s="28"/>
      <c r="J22" s="29"/>
    </row>
    <row r="23" spans="2:10" ht="25" customHeight="1" x14ac:dyDescent="0.3">
      <c r="B23" s="22">
        <v>20</v>
      </c>
      <c r="C23" s="7"/>
      <c r="D23" s="26"/>
      <c r="E23" s="24"/>
      <c r="F23" s="25"/>
      <c r="G23" s="25"/>
      <c r="H23" s="25" t="s">
        <v>544</v>
      </c>
      <c r="I23" s="28"/>
      <c r="J23" s="29"/>
    </row>
  </sheetData>
  <sheetProtection algorithmName="SHA-512" hashValue="KmLaUQe+F1IEEBc+7RY0xTpeL1iTyJxOu39qQ1MjuarnZPX64Xsi9jS1BdFWhzJoo5b7jJBAiecXFFgRS7ebLw==" saltValue="VvofpGjDcnwT0CzSVl1jGA==" spinCount="100000" sheet="1" objects="1" scenarios="1"/>
  <mergeCells count="3">
    <mergeCell ref="B1:J1"/>
    <mergeCell ref="B2:J2"/>
    <mergeCell ref="A1:A1048576"/>
  </mergeCells>
  <phoneticPr fontId="51" type="noConversion"/>
  <dataValidations count="5">
    <dataValidation type="list" allowBlank="1" showInputMessage="1" showErrorMessage="1" sqref="J4 J5:J23">
      <formula1>$AY$9:$AY$10</formula1>
    </dataValidation>
    <dataValidation type="decimal" allowBlank="1" showInputMessage="1" showErrorMessage="1" sqref="E4:E23">
      <formula1>-100000000000000</formula1>
      <formula2>100000000000000</formula2>
    </dataValidation>
    <dataValidation type="whole" allowBlank="1" showInputMessage="1" showErrorMessage="1" sqref="F4:F23">
      <formula1>-100000000000000</formula1>
      <formula2>1000000000000000</formula2>
    </dataValidation>
    <dataValidation type="whole" allowBlank="1" showInputMessage="1" showErrorMessage="1" sqref="G4:G23">
      <formula1>-100000000000</formula1>
      <formula2>100000000000</formula2>
    </dataValidation>
    <dataValidation type="list" allowBlank="1" showInputMessage="1" showErrorMessage="1" sqref="H4:H23">
      <formula1>$AW$9:$AW$10</formula1>
    </dataValidation>
  </dataValidations>
  <pageMargins left="0.69930555555555596" right="0.69930555555555596"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Z23"/>
  <sheetViews>
    <sheetView workbookViewId="0">
      <pane xSplit="1" ySplit="3" topLeftCell="B4" activePane="bottomRight" state="frozen"/>
      <selection pane="topRight"/>
      <selection pane="bottomLeft"/>
      <selection pane="bottomRight" activeCell="I4" sqref="I4"/>
    </sheetView>
  </sheetViews>
  <sheetFormatPr defaultColWidth="9" defaultRowHeight="14" x14ac:dyDescent="0.3"/>
  <cols>
    <col min="1" max="1" width="1.33203125" style="316" customWidth="1"/>
    <col min="2" max="2" width="5.33203125" style="3" customWidth="1"/>
    <col min="3" max="3" width="17.33203125" customWidth="1"/>
    <col min="4" max="4" width="20" style="3" customWidth="1"/>
    <col min="5" max="5" width="19.83203125" style="3" customWidth="1"/>
    <col min="6" max="6" width="15.58203125" style="3" customWidth="1"/>
    <col min="7" max="7" width="15.08203125" style="3" customWidth="1"/>
    <col min="8" max="8" width="22.25" style="3" customWidth="1"/>
    <col min="9" max="10" width="17.58203125" customWidth="1"/>
    <col min="50" max="50" width="14.25" customWidth="1"/>
  </cols>
  <sheetData>
    <row r="1" spans="1:52" ht="28.5" customHeight="1" x14ac:dyDescent="0.3">
      <c r="B1" s="532" t="s">
        <v>976</v>
      </c>
      <c r="C1" s="533"/>
      <c r="D1" s="533"/>
      <c r="E1" s="533"/>
      <c r="F1" s="533"/>
      <c r="G1" s="533"/>
      <c r="H1" s="533"/>
      <c r="I1" s="533"/>
      <c r="J1" s="533"/>
    </row>
    <row r="2" spans="1:52" ht="25" customHeight="1" x14ac:dyDescent="0.3">
      <c r="B2" s="535" t="s">
        <v>957</v>
      </c>
      <c r="C2" s="536"/>
      <c r="D2" s="536"/>
      <c r="E2" s="536"/>
      <c r="F2" s="536"/>
      <c r="G2" s="536"/>
      <c r="H2" s="536"/>
      <c r="I2" s="536"/>
      <c r="J2" s="536"/>
    </row>
    <row r="3" spans="1:52" s="1" customFormat="1" ht="25" customHeight="1" x14ac:dyDescent="0.3">
      <c r="A3" s="316"/>
      <c r="B3" s="21" t="s">
        <v>340</v>
      </c>
      <c r="C3" s="21" t="s">
        <v>977</v>
      </c>
      <c r="D3" s="21" t="s">
        <v>978</v>
      </c>
      <c r="E3" s="21" t="s">
        <v>979</v>
      </c>
      <c r="F3" s="21" t="s">
        <v>980</v>
      </c>
      <c r="G3" s="21" t="s">
        <v>981</v>
      </c>
      <c r="H3" s="21" t="s">
        <v>982</v>
      </c>
      <c r="I3" s="21" t="s">
        <v>983</v>
      </c>
      <c r="J3" s="27" t="s">
        <v>984</v>
      </c>
    </row>
    <row r="4" spans="1:52" s="2" customFormat="1" ht="25" customHeight="1" x14ac:dyDescent="0.3">
      <c r="A4" s="316"/>
      <c r="B4" s="22">
        <v>1</v>
      </c>
      <c r="C4" s="7"/>
      <c r="D4" s="23"/>
      <c r="E4" s="24"/>
      <c r="F4" s="25"/>
      <c r="G4" s="25"/>
      <c r="H4" s="25" t="s">
        <v>544</v>
      </c>
      <c r="I4" s="28"/>
      <c r="J4" s="28" t="s">
        <v>880</v>
      </c>
    </row>
    <row r="5" spans="1:52" ht="25" customHeight="1" x14ac:dyDescent="0.3">
      <c r="B5" s="22">
        <v>2</v>
      </c>
      <c r="C5" s="7"/>
      <c r="D5" s="26"/>
      <c r="E5" s="24"/>
      <c r="F5" s="25"/>
      <c r="G5" s="25"/>
      <c r="H5" s="25" t="s">
        <v>544</v>
      </c>
      <c r="I5" s="28"/>
      <c r="J5" s="28" t="s">
        <v>880</v>
      </c>
    </row>
    <row r="6" spans="1:52" ht="25" customHeight="1" x14ac:dyDescent="0.3">
      <c r="B6" s="22">
        <v>3</v>
      </c>
      <c r="C6" s="7"/>
      <c r="D6" s="26"/>
      <c r="E6" s="24"/>
      <c r="F6" s="25"/>
      <c r="G6" s="25"/>
      <c r="H6" s="25" t="s">
        <v>544</v>
      </c>
      <c r="I6" s="28"/>
      <c r="J6" s="28" t="s">
        <v>880</v>
      </c>
    </row>
    <row r="7" spans="1:52" ht="25" customHeight="1" x14ac:dyDescent="0.3">
      <c r="B7" s="22">
        <v>4</v>
      </c>
      <c r="C7" s="7"/>
      <c r="D7" s="26"/>
      <c r="E7" s="24"/>
      <c r="F7" s="25"/>
      <c r="G7" s="25"/>
      <c r="H7" s="25" t="s">
        <v>544</v>
      </c>
      <c r="I7" s="28"/>
      <c r="J7" s="28" t="s">
        <v>880</v>
      </c>
    </row>
    <row r="8" spans="1:52" ht="25" customHeight="1" x14ac:dyDescent="0.3">
      <c r="B8" s="22">
        <v>5</v>
      </c>
      <c r="C8" s="7"/>
      <c r="D8" s="26"/>
      <c r="E8" s="24"/>
      <c r="F8" s="25"/>
      <c r="G8" s="25"/>
      <c r="H8" s="25" t="s">
        <v>544</v>
      </c>
      <c r="I8" s="28"/>
      <c r="J8" s="28" t="s">
        <v>880</v>
      </c>
    </row>
    <row r="9" spans="1:52" s="2" customFormat="1" ht="25" customHeight="1" x14ac:dyDescent="0.3">
      <c r="A9" s="316"/>
      <c r="B9" s="22">
        <v>6</v>
      </c>
      <c r="C9" s="7"/>
      <c r="D9" s="23"/>
      <c r="E9" s="24"/>
      <c r="F9" s="25"/>
      <c r="G9" s="25"/>
      <c r="H9" s="25" t="s">
        <v>544</v>
      </c>
      <c r="I9" s="28"/>
      <c r="J9" s="28" t="s">
        <v>880</v>
      </c>
      <c r="AW9" s="15" t="s">
        <v>544</v>
      </c>
      <c r="AX9" s="16"/>
      <c r="AY9" s="17" t="s">
        <v>880</v>
      </c>
      <c r="AZ9" s="16"/>
    </row>
    <row r="10" spans="1:52" ht="25" customHeight="1" x14ac:dyDescent="0.3">
      <c r="B10" s="22">
        <v>7</v>
      </c>
      <c r="C10" s="7"/>
      <c r="D10" s="26"/>
      <c r="E10" s="24"/>
      <c r="F10" s="25"/>
      <c r="G10" s="25"/>
      <c r="H10" s="25" t="s">
        <v>544</v>
      </c>
      <c r="I10" s="28"/>
      <c r="J10" s="28" t="s">
        <v>880</v>
      </c>
      <c r="AW10" s="18" t="s">
        <v>546</v>
      </c>
      <c r="AX10" s="19"/>
      <c r="AY10" s="20" t="s">
        <v>881</v>
      </c>
      <c r="AZ10" s="19"/>
    </row>
    <row r="11" spans="1:52" ht="25" customHeight="1" x14ac:dyDescent="0.3">
      <c r="B11" s="22">
        <v>8</v>
      </c>
      <c r="C11" s="7"/>
      <c r="D11" s="26"/>
      <c r="E11" s="24"/>
      <c r="F11" s="25"/>
      <c r="G11" s="25"/>
      <c r="H11" s="25" t="s">
        <v>544</v>
      </c>
      <c r="I11" s="28"/>
      <c r="J11" s="28" t="s">
        <v>880</v>
      </c>
      <c r="AX11" s="19"/>
    </row>
    <row r="12" spans="1:52" ht="25" customHeight="1" x14ac:dyDescent="0.3">
      <c r="B12" s="22">
        <v>9</v>
      </c>
      <c r="C12" s="7"/>
      <c r="D12" s="26"/>
      <c r="E12" s="24"/>
      <c r="F12" s="25"/>
      <c r="G12" s="25"/>
      <c r="H12" s="25" t="s">
        <v>544</v>
      </c>
      <c r="I12" s="28"/>
      <c r="J12" s="28" t="s">
        <v>880</v>
      </c>
      <c r="AX12" s="19"/>
    </row>
    <row r="13" spans="1:52" ht="25" customHeight="1" x14ac:dyDescent="0.3">
      <c r="B13" s="22">
        <v>10</v>
      </c>
      <c r="C13" s="7"/>
      <c r="D13" s="26"/>
      <c r="E13" s="24"/>
      <c r="F13" s="25"/>
      <c r="G13" s="25"/>
      <c r="H13" s="25" t="s">
        <v>544</v>
      </c>
      <c r="I13" s="28"/>
      <c r="J13" s="28" t="s">
        <v>880</v>
      </c>
    </row>
    <row r="14" spans="1:52" ht="25" customHeight="1" x14ac:dyDescent="0.3">
      <c r="B14" s="19">
        <v>11</v>
      </c>
      <c r="C14" s="7"/>
      <c r="D14" s="26"/>
      <c r="E14" s="24"/>
      <c r="F14" s="25"/>
      <c r="G14" s="25"/>
      <c r="H14" s="25" t="s">
        <v>544</v>
      </c>
      <c r="I14" s="28"/>
      <c r="J14" s="28" t="s">
        <v>880</v>
      </c>
    </row>
    <row r="15" spans="1:52" ht="25" customHeight="1" x14ac:dyDescent="0.3">
      <c r="B15" s="22">
        <v>12</v>
      </c>
      <c r="C15" s="7"/>
      <c r="D15" s="26"/>
      <c r="E15" s="24"/>
      <c r="F15" s="25"/>
      <c r="G15" s="25"/>
      <c r="H15" s="25" t="s">
        <v>544</v>
      </c>
      <c r="I15" s="28"/>
      <c r="J15" s="28" t="s">
        <v>880</v>
      </c>
    </row>
    <row r="16" spans="1:52" ht="25" customHeight="1" x14ac:dyDescent="0.3">
      <c r="B16" s="22">
        <v>13</v>
      </c>
      <c r="C16" s="7"/>
      <c r="D16" s="26"/>
      <c r="E16" s="24"/>
      <c r="F16" s="25"/>
      <c r="G16" s="25"/>
      <c r="H16" s="25" t="s">
        <v>544</v>
      </c>
      <c r="I16" s="28"/>
      <c r="J16" s="28" t="s">
        <v>880</v>
      </c>
    </row>
    <row r="17" spans="2:10" ht="25" customHeight="1" x14ac:dyDescent="0.3">
      <c r="B17" s="22">
        <v>14</v>
      </c>
      <c r="C17" s="7"/>
      <c r="D17" s="26"/>
      <c r="E17" s="24"/>
      <c r="F17" s="25"/>
      <c r="G17" s="25"/>
      <c r="H17" s="25" t="s">
        <v>544</v>
      </c>
      <c r="I17" s="28"/>
      <c r="J17" s="28" t="s">
        <v>880</v>
      </c>
    </row>
    <row r="18" spans="2:10" ht="25" customHeight="1" x14ac:dyDescent="0.3">
      <c r="B18" s="22">
        <v>15</v>
      </c>
      <c r="C18" s="7"/>
      <c r="D18" s="26"/>
      <c r="E18" s="24"/>
      <c r="F18" s="25"/>
      <c r="G18" s="25"/>
      <c r="H18" s="25" t="s">
        <v>544</v>
      </c>
      <c r="I18" s="28"/>
      <c r="J18" s="28" t="s">
        <v>880</v>
      </c>
    </row>
    <row r="19" spans="2:10" ht="25" customHeight="1" x14ac:dyDescent="0.3">
      <c r="B19" s="22">
        <v>16</v>
      </c>
      <c r="C19" s="7"/>
      <c r="D19" s="26"/>
      <c r="E19" s="24"/>
      <c r="F19" s="25"/>
      <c r="G19" s="25"/>
      <c r="H19" s="25" t="s">
        <v>544</v>
      </c>
      <c r="I19" s="28"/>
      <c r="J19" s="28" t="s">
        <v>880</v>
      </c>
    </row>
    <row r="20" spans="2:10" ht="25" customHeight="1" x14ac:dyDescent="0.3">
      <c r="B20" s="22">
        <v>17</v>
      </c>
      <c r="C20" s="7"/>
      <c r="D20" s="26"/>
      <c r="E20" s="24"/>
      <c r="F20" s="25"/>
      <c r="G20" s="25"/>
      <c r="H20" s="25" t="s">
        <v>544</v>
      </c>
      <c r="I20" s="28"/>
      <c r="J20" s="28" t="s">
        <v>880</v>
      </c>
    </row>
    <row r="21" spans="2:10" ht="25" customHeight="1" x14ac:dyDescent="0.3">
      <c r="B21" s="22">
        <v>18</v>
      </c>
      <c r="C21" s="7"/>
      <c r="D21" s="26"/>
      <c r="E21" s="24"/>
      <c r="F21" s="25"/>
      <c r="G21" s="25"/>
      <c r="H21" s="25" t="s">
        <v>544</v>
      </c>
      <c r="I21" s="28"/>
      <c r="J21" s="28" t="s">
        <v>880</v>
      </c>
    </row>
    <row r="22" spans="2:10" ht="25" customHeight="1" x14ac:dyDescent="0.3">
      <c r="B22" s="22">
        <v>19</v>
      </c>
      <c r="C22" s="7"/>
      <c r="D22" s="26"/>
      <c r="E22" s="24"/>
      <c r="F22" s="25"/>
      <c r="G22" s="25"/>
      <c r="H22" s="25" t="s">
        <v>544</v>
      </c>
      <c r="I22" s="28"/>
      <c r="J22" s="28" t="s">
        <v>880</v>
      </c>
    </row>
    <row r="23" spans="2:10" ht="25" customHeight="1" x14ac:dyDescent="0.3">
      <c r="B23" s="22">
        <v>20</v>
      </c>
      <c r="C23" s="7"/>
      <c r="D23" s="26"/>
      <c r="E23" s="24"/>
      <c r="F23" s="25"/>
      <c r="G23" s="25"/>
      <c r="H23" s="25" t="s">
        <v>544</v>
      </c>
      <c r="I23" s="28"/>
      <c r="J23" s="28" t="s">
        <v>880</v>
      </c>
    </row>
  </sheetData>
  <sheetProtection algorithmName="SHA-512" hashValue="eAEnXsQXhR48toFQLM8JoUy++tx6aCMqdDXTycoiJ3vUto1xI6HHfB1E+/43q3rGtE5dzVTfYgTytkmihq6x1Q==" saltValue="tLE1EwW/hIWR5na60THqlg==" spinCount="100000" sheet="1" objects="1" scenarios="1"/>
  <mergeCells count="3">
    <mergeCell ref="B1:J1"/>
    <mergeCell ref="B2:J2"/>
    <mergeCell ref="A1:A1048576"/>
  </mergeCells>
  <phoneticPr fontId="51" type="noConversion"/>
  <dataValidations count="5">
    <dataValidation type="decimal" allowBlank="1" showInputMessage="1" showErrorMessage="1" sqref="E4:E23">
      <formula1>-100000000000000</formula1>
      <formula2>100000000000000</formula2>
    </dataValidation>
    <dataValidation type="whole" allowBlank="1" showInputMessage="1" showErrorMessage="1" sqref="F4:F23">
      <formula1>-10000000000000000</formula1>
      <formula2>10000000000000000</formula2>
    </dataValidation>
    <dataValidation type="whole" allowBlank="1" showInputMessage="1" showErrorMessage="1" sqref="G4:G23">
      <formula1>-100000000000</formula1>
      <formula2>100000000000</formula2>
    </dataValidation>
    <dataValidation type="list" allowBlank="1" showInputMessage="1" showErrorMessage="1" sqref="H4:H23">
      <formula1>$AW$9:$AW$10</formula1>
    </dataValidation>
    <dataValidation type="list" allowBlank="1" showInputMessage="1" showErrorMessage="1" sqref="J4:J23">
      <formula1>$AY$9:$AY$10</formula1>
    </dataValidation>
  </dataValidations>
  <pageMargins left="0.69930555555555596" right="0.69930555555555596"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V40"/>
  <sheetViews>
    <sheetView workbookViewId="0">
      <pane xSplit="1" ySplit="4" topLeftCell="B5" activePane="bottomRight" state="frozen"/>
      <selection pane="topRight"/>
      <selection pane="bottomLeft"/>
      <selection pane="bottomRight" activeCell="L7" sqref="L7"/>
    </sheetView>
  </sheetViews>
  <sheetFormatPr defaultColWidth="9" defaultRowHeight="14" x14ac:dyDescent="0.3"/>
  <cols>
    <col min="1" max="1" width="1.33203125" style="316" customWidth="1"/>
    <col min="2" max="2" width="14.33203125" style="3" customWidth="1"/>
    <col min="3" max="3" width="11.08203125" style="3" customWidth="1"/>
    <col min="4" max="4" width="17.33203125" customWidth="1"/>
    <col min="5" max="5" width="20" style="3" customWidth="1"/>
    <col min="6" max="6" width="19.83203125" style="3" customWidth="1"/>
    <col min="7" max="7" width="15.58203125" style="3" customWidth="1"/>
    <col min="8" max="8" width="16.75" customWidth="1"/>
    <col min="46" max="46" width="14.25" customWidth="1"/>
  </cols>
  <sheetData>
    <row r="1" spans="1:48" ht="28.5" customHeight="1" x14ac:dyDescent="0.3">
      <c r="B1" s="538" t="s">
        <v>985</v>
      </c>
      <c r="C1" s="539"/>
      <c r="D1" s="539"/>
      <c r="E1" s="539"/>
      <c r="F1" s="539"/>
      <c r="G1" s="539"/>
      <c r="H1" s="539"/>
    </row>
    <row r="2" spans="1:48" ht="25" customHeight="1" x14ac:dyDescent="0.3">
      <c r="B2" s="540" t="s">
        <v>986</v>
      </c>
      <c r="C2" s="541"/>
      <c r="D2" s="541"/>
      <c r="E2" s="541"/>
      <c r="F2" s="541"/>
      <c r="G2" s="541"/>
      <c r="H2" s="541"/>
    </row>
    <row r="3" spans="1:48" s="1" customFormat="1" ht="25" customHeight="1" x14ac:dyDescent="0.3">
      <c r="A3" s="316"/>
      <c r="B3" s="542" t="s">
        <v>509</v>
      </c>
      <c r="C3" s="543"/>
      <c r="D3" s="543"/>
      <c r="E3" s="543"/>
      <c r="F3" s="543"/>
      <c r="G3" s="543"/>
      <c r="H3" s="543"/>
    </row>
    <row r="4" spans="1:48" s="2" customFormat="1" ht="25" customHeight="1" x14ac:dyDescent="0.3">
      <c r="A4" s="316"/>
      <c r="B4" s="544" t="s">
        <v>987</v>
      </c>
      <c r="C4" s="544"/>
      <c r="D4" s="4" t="s">
        <v>988</v>
      </c>
      <c r="E4" s="4" t="str">
        <f ca="1">YEAR(TODAY())-3&amp;"年度"</f>
        <v>2019年度</v>
      </c>
      <c r="F4" s="4" t="str">
        <f ca="1">YEAR(TODAY())-2&amp;"年度"</f>
        <v>2020年度</v>
      </c>
      <c r="G4" s="4" t="str">
        <f ca="1">YEAR(TODAY())-1&amp;"年度"</f>
        <v>2021年度</v>
      </c>
      <c r="H4" s="5" t="str">
        <f>TEXT(基本信息!C3,"yyyy年m月")</f>
        <v>2022年9月</v>
      </c>
    </row>
    <row r="5" spans="1:48" ht="25" customHeight="1" x14ac:dyDescent="0.3">
      <c r="B5" s="545" t="s">
        <v>989</v>
      </c>
      <c r="C5" s="546" t="s">
        <v>822</v>
      </c>
      <c r="D5" s="7" t="s">
        <v>996</v>
      </c>
      <c r="E5" s="8"/>
      <c r="F5" s="8"/>
      <c r="G5" s="8"/>
      <c r="H5" s="9"/>
    </row>
    <row r="6" spans="1:48" ht="25" customHeight="1" x14ac:dyDescent="0.3">
      <c r="B6" s="545"/>
      <c r="C6" s="546"/>
      <c r="D6" s="7" t="s">
        <v>996</v>
      </c>
      <c r="E6" s="10"/>
      <c r="F6" s="8"/>
      <c r="G6" s="8"/>
      <c r="H6" s="9"/>
    </row>
    <row r="7" spans="1:48" ht="25" customHeight="1" x14ac:dyDescent="0.3">
      <c r="B7" s="545"/>
      <c r="C7" s="546"/>
      <c r="D7" s="7" t="s">
        <v>996</v>
      </c>
      <c r="E7" s="10"/>
      <c r="F7" s="8"/>
      <c r="G7" s="8"/>
      <c r="H7" s="9"/>
    </row>
    <row r="8" spans="1:48" ht="25" customHeight="1" x14ac:dyDescent="0.3">
      <c r="B8" s="545"/>
      <c r="C8" s="546"/>
      <c r="D8" s="7" t="s">
        <v>996</v>
      </c>
      <c r="E8" s="10"/>
      <c r="F8" s="8"/>
      <c r="G8" s="8"/>
      <c r="H8" s="9"/>
    </row>
    <row r="9" spans="1:48" s="2" customFormat="1" ht="25" customHeight="1" x14ac:dyDescent="0.3">
      <c r="A9" s="316"/>
      <c r="B9" s="545"/>
      <c r="C9" s="546"/>
      <c r="D9" s="11" t="s">
        <v>82</v>
      </c>
      <c r="E9" s="10"/>
      <c r="F9" s="8"/>
      <c r="G9" s="8"/>
      <c r="H9" s="12"/>
      <c r="AS9" s="15" t="s">
        <v>544</v>
      </c>
      <c r="AT9" s="16"/>
      <c r="AU9" s="17" t="s">
        <v>880</v>
      </c>
      <c r="AV9" s="16"/>
    </row>
    <row r="10" spans="1:48" ht="25" customHeight="1" x14ac:dyDescent="0.3">
      <c r="B10" s="545"/>
      <c r="C10" s="546"/>
      <c r="D10" s="13" t="s">
        <v>465</v>
      </c>
      <c r="E10" s="14">
        <f>SUM(E5:E9)</f>
        <v>0</v>
      </c>
      <c r="F10" s="14">
        <f>SUM(F5:F9)</f>
        <v>0</v>
      </c>
      <c r="G10" s="14">
        <f>SUM(G5:G9)</f>
        <v>0</v>
      </c>
      <c r="H10" s="14">
        <f>SUM(H5:H9)</f>
        <v>0</v>
      </c>
      <c r="AS10" s="18" t="s">
        <v>546</v>
      </c>
      <c r="AT10" s="19"/>
      <c r="AU10" s="20" t="s">
        <v>881</v>
      </c>
      <c r="AV10" s="19"/>
    </row>
    <row r="11" spans="1:48" ht="25" customHeight="1" x14ac:dyDescent="0.3">
      <c r="B11" s="545"/>
      <c r="C11" s="546" t="s">
        <v>823</v>
      </c>
      <c r="D11" s="7" t="s">
        <v>996</v>
      </c>
      <c r="E11" s="10"/>
      <c r="F11" s="8"/>
      <c r="G11" s="8"/>
      <c r="H11" s="9"/>
      <c r="AT11" s="19"/>
    </row>
    <row r="12" spans="1:48" ht="25" customHeight="1" x14ac:dyDescent="0.3">
      <c r="B12" s="545"/>
      <c r="C12" s="546"/>
      <c r="D12" s="7" t="s">
        <v>996</v>
      </c>
      <c r="E12" s="10"/>
      <c r="F12" s="8"/>
      <c r="G12" s="8"/>
      <c r="H12" s="9"/>
      <c r="AT12" s="19"/>
    </row>
    <row r="13" spans="1:48" ht="25" customHeight="1" x14ac:dyDescent="0.3">
      <c r="B13" s="545"/>
      <c r="C13" s="546"/>
      <c r="D13" s="7" t="s">
        <v>996</v>
      </c>
      <c r="E13" s="10"/>
      <c r="F13" s="8"/>
      <c r="G13" s="8"/>
      <c r="H13" s="9"/>
    </row>
    <row r="14" spans="1:48" ht="25" customHeight="1" x14ac:dyDescent="0.3">
      <c r="B14" s="545"/>
      <c r="C14" s="546"/>
      <c r="D14" s="7" t="s">
        <v>996</v>
      </c>
      <c r="E14" s="10"/>
      <c r="F14" s="8"/>
      <c r="G14" s="8"/>
      <c r="H14" s="9"/>
    </row>
    <row r="15" spans="1:48" ht="25" customHeight="1" x14ac:dyDescent="0.3">
      <c r="B15" s="545"/>
      <c r="C15" s="546"/>
      <c r="D15" s="11" t="s">
        <v>82</v>
      </c>
      <c r="E15" s="10"/>
      <c r="F15" s="8"/>
      <c r="G15" s="8"/>
      <c r="H15" s="9"/>
    </row>
    <row r="16" spans="1:48" ht="25" customHeight="1" x14ac:dyDescent="0.3">
      <c r="B16" s="545"/>
      <c r="C16" s="546"/>
      <c r="D16" s="13" t="s">
        <v>465</v>
      </c>
      <c r="E16" s="14">
        <f>SUM(E11:E15)</f>
        <v>0</v>
      </c>
      <c r="F16" s="14">
        <f>SUM(F11:F15)</f>
        <v>0</v>
      </c>
      <c r="G16" s="14">
        <f>SUM(G11:G15)</f>
        <v>0</v>
      </c>
      <c r="H16" s="14">
        <f>SUM(H11:H15)</f>
        <v>0</v>
      </c>
    </row>
    <row r="17" spans="2:8" ht="25" customHeight="1" x14ac:dyDescent="0.3">
      <c r="B17" s="545" t="s">
        <v>990</v>
      </c>
      <c r="C17" s="546" t="s">
        <v>991</v>
      </c>
      <c r="D17" s="7" t="s">
        <v>996</v>
      </c>
      <c r="E17" s="8"/>
      <c r="F17" s="8"/>
      <c r="G17" s="8"/>
      <c r="H17" s="9"/>
    </row>
    <row r="18" spans="2:8" ht="25" customHeight="1" x14ac:dyDescent="0.3">
      <c r="B18" s="545"/>
      <c r="C18" s="546"/>
      <c r="D18" s="7" t="s">
        <v>996</v>
      </c>
      <c r="E18" s="10"/>
      <c r="F18" s="8"/>
      <c r="G18" s="8"/>
      <c r="H18" s="9"/>
    </row>
    <row r="19" spans="2:8" ht="25" customHeight="1" x14ac:dyDescent="0.3">
      <c r="B19" s="545"/>
      <c r="C19" s="546"/>
      <c r="D19" s="7" t="s">
        <v>996</v>
      </c>
      <c r="E19" s="10"/>
      <c r="F19" s="8"/>
      <c r="G19" s="8"/>
      <c r="H19" s="9"/>
    </row>
    <row r="20" spans="2:8" ht="25" customHeight="1" x14ac:dyDescent="0.3">
      <c r="B20" s="545"/>
      <c r="C20" s="546"/>
      <c r="D20" s="7" t="s">
        <v>996</v>
      </c>
      <c r="E20" s="10"/>
      <c r="F20" s="8"/>
      <c r="G20" s="8"/>
      <c r="H20" s="9"/>
    </row>
    <row r="21" spans="2:8" ht="25" customHeight="1" x14ac:dyDescent="0.3">
      <c r="B21" s="545"/>
      <c r="C21" s="546"/>
      <c r="D21" s="11" t="s">
        <v>82</v>
      </c>
      <c r="E21" s="10"/>
      <c r="F21" s="8"/>
      <c r="G21" s="8"/>
      <c r="H21" s="9"/>
    </row>
    <row r="22" spans="2:8" ht="25" customHeight="1" x14ac:dyDescent="0.3">
      <c r="B22" s="545"/>
      <c r="C22" s="546"/>
      <c r="D22" s="13" t="s">
        <v>465</v>
      </c>
      <c r="E22" s="14">
        <f>SUM(E17:E21)</f>
        <v>0</v>
      </c>
      <c r="F22" s="14">
        <f>SUM(F17:F21)</f>
        <v>0</v>
      </c>
      <c r="G22" s="14">
        <f>SUM(G17:G21)</f>
        <v>0</v>
      </c>
      <c r="H22" s="14">
        <f>SUM(H17:H21)</f>
        <v>0</v>
      </c>
    </row>
    <row r="23" spans="2:8" ht="25" customHeight="1" x14ac:dyDescent="0.3">
      <c r="B23" s="545"/>
      <c r="C23" s="546" t="s">
        <v>992</v>
      </c>
      <c r="D23" s="7" t="s">
        <v>996</v>
      </c>
      <c r="E23" s="10"/>
      <c r="F23" s="8"/>
      <c r="G23" s="8"/>
      <c r="H23" s="9"/>
    </row>
    <row r="24" spans="2:8" ht="25" customHeight="1" x14ac:dyDescent="0.3">
      <c r="B24" s="545"/>
      <c r="C24" s="546"/>
      <c r="D24" s="7" t="s">
        <v>996</v>
      </c>
      <c r="E24" s="10"/>
      <c r="F24" s="8"/>
      <c r="G24" s="8"/>
      <c r="H24" s="9"/>
    </row>
    <row r="25" spans="2:8" ht="25" customHeight="1" x14ac:dyDescent="0.3">
      <c r="B25" s="545"/>
      <c r="C25" s="546"/>
      <c r="D25" s="7" t="s">
        <v>996</v>
      </c>
      <c r="E25" s="10"/>
      <c r="F25" s="8"/>
      <c r="G25" s="8"/>
      <c r="H25" s="9"/>
    </row>
    <row r="26" spans="2:8" ht="25" customHeight="1" x14ac:dyDescent="0.3">
      <c r="B26" s="545"/>
      <c r="C26" s="546"/>
      <c r="D26" s="7" t="s">
        <v>996</v>
      </c>
      <c r="E26" s="10"/>
      <c r="F26" s="8"/>
      <c r="G26" s="8"/>
      <c r="H26" s="9"/>
    </row>
    <row r="27" spans="2:8" ht="25" customHeight="1" x14ac:dyDescent="0.3">
      <c r="B27" s="545"/>
      <c r="C27" s="546"/>
      <c r="D27" s="11" t="s">
        <v>82</v>
      </c>
      <c r="E27" s="10"/>
      <c r="F27" s="8"/>
      <c r="G27" s="8"/>
      <c r="H27" s="9"/>
    </row>
    <row r="28" spans="2:8" ht="25" customHeight="1" x14ac:dyDescent="0.3">
      <c r="B28" s="545"/>
      <c r="C28" s="546"/>
      <c r="D28" s="13" t="s">
        <v>465</v>
      </c>
      <c r="E28" s="14">
        <f>SUM(E23:E27)</f>
        <v>0</v>
      </c>
      <c r="F28" s="14">
        <f>SUM(F23:F27)</f>
        <v>0</v>
      </c>
      <c r="G28" s="14">
        <f>SUM(G23:G27)</f>
        <v>0</v>
      </c>
      <c r="H28" s="14">
        <f>SUM(H23:H27)</f>
        <v>0</v>
      </c>
    </row>
    <row r="29" spans="2:8" ht="25" customHeight="1" x14ac:dyDescent="0.3">
      <c r="B29" s="545" t="s">
        <v>993</v>
      </c>
      <c r="C29" s="546" t="s">
        <v>994</v>
      </c>
      <c r="D29" s="7" t="s">
        <v>996</v>
      </c>
      <c r="E29" s="8"/>
      <c r="F29" s="8"/>
      <c r="G29" s="8"/>
      <c r="H29" s="9"/>
    </row>
    <row r="30" spans="2:8" ht="25" customHeight="1" x14ac:dyDescent="0.3">
      <c r="B30" s="545"/>
      <c r="C30" s="546"/>
      <c r="D30" s="7" t="s">
        <v>996</v>
      </c>
      <c r="E30" s="10"/>
      <c r="F30" s="8"/>
      <c r="G30" s="8"/>
      <c r="H30" s="9"/>
    </row>
    <row r="31" spans="2:8" ht="25" customHeight="1" x14ac:dyDescent="0.3">
      <c r="B31" s="545"/>
      <c r="C31" s="546"/>
      <c r="D31" s="7" t="s">
        <v>996</v>
      </c>
      <c r="E31" s="10"/>
      <c r="F31" s="8"/>
      <c r="G31" s="8"/>
      <c r="H31" s="9"/>
    </row>
    <row r="32" spans="2:8" ht="25" customHeight="1" x14ac:dyDescent="0.3">
      <c r="B32" s="545"/>
      <c r="C32" s="546"/>
      <c r="D32" s="7" t="s">
        <v>996</v>
      </c>
      <c r="E32" s="10"/>
      <c r="F32" s="8"/>
      <c r="G32" s="8"/>
      <c r="H32" s="9"/>
    </row>
    <row r="33" spans="2:8" ht="25" customHeight="1" x14ac:dyDescent="0.3">
      <c r="B33" s="545"/>
      <c r="C33" s="546"/>
      <c r="D33" s="11" t="s">
        <v>82</v>
      </c>
      <c r="E33" s="10"/>
      <c r="F33" s="8"/>
      <c r="G33" s="8"/>
      <c r="H33" s="9"/>
    </row>
    <row r="34" spans="2:8" ht="25" customHeight="1" x14ac:dyDescent="0.3">
      <c r="B34" s="545"/>
      <c r="C34" s="546"/>
      <c r="D34" s="13" t="s">
        <v>465</v>
      </c>
      <c r="E34" s="14">
        <f>SUM(E29:E33)</f>
        <v>0</v>
      </c>
      <c r="F34" s="14">
        <f>SUM(F29:F33)</f>
        <v>0</v>
      </c>
      <c r="G34" s="14">
        <f>SUM(G29:G33)</f>
        <v>0</v>
      </c>
      <c r="H34" s="14">
        <f>SUM(H29:H33)</f>
        <v>0</v>
      </c>
    </row>
    <row r="35" spans="2:8" ht="25" customHeight="1" x14ac:dyDescent="0.3">
      <c r="B35" s="545"/>
      <c r="C35" s="546" t="s">
        <v>995</v>
      </c>
      <c r="D35" s="7" t="s">
        <v>996</v>
      </c>
      <c r="E35" s="10"/>
      <c r="F35" s="8"/>
      <c r="G35" s="8"/>
      <c r="H35" s="9"/>
    </row>
    <row r="36" spans="2:8" ht="25" customHeight="1" x14ac:dyDescent="0.3">
      <c r="B36" s="545"/>
      <c r="C36" s="546"/>
      <c r="D36" s="7" t="s">
        <v>996</v>
      </c>
      <c r="E36" s="10"/>
      <c r="F36" s="8"/>
      <c r="G36" s="8"/>
      <c r="H36" s="9"/>
    </row>
    <row r="37" spans="2:8" ht="25" customHeight="1" x14ac:dyDescent="0.3">
      <c r="B37" s="545"/>
      <c r="C37" s="546"/>
      <c r="D37" s="7" t="s">
        <v>996</v>
      </c>
      <c r="E37" s="10"/>
      <c r="F37" s="8"/>
      <c r="G37" s="8"/>
      <c r="H37" s="9"/>
    </row>
    <row r="38" spans="2:8" ht="25" customHeight="1" x14ac:dyDescent="0.3">
      <c r="B38" s="545"/>
      <c r="C38" s="546"/>
      <c r="D38" s="7" t="s">
        <v>996</v>
      </c>
      <c r="E38" s="10"/>
      <c r="F38" s="8"/>
      <c r="G38" s="8"/>
      <c r="H38" s="9"/>
    </row>
    <row r="39" spans="2:8" ht="25" customHeight="1" x14ac:dyDescent="0.3">
      <c r="B39" s="545"/>
      <c r="C39" s="546"/>
      <c r="D39" s="11" t="s">
        <v>82</v>
      </c>
      <c r="E39" s="10"/>
      <c r="F39" s="8"/>
      <c r="G39" s="8"/>
      <c r="H39" s="9"/>
    </row>
    <row r="40" spans="2:8" ht="25" customHeight="1" x14ac:dyDescent="0.3">
      <c r="B40" s="545"/>
      <c r="C40" s="546"/>
      <c r="D40" s="13" t="s">
        <v>465</v>
      </c>
      <c r="E40" s="14">
        <f>SUM(E35:E39)</f>
        <v>0</v>
      </c>
      <c r="F40" s="14">
        <f>SUM(F35:F39)</f>
        <v>0</v>
      </c>
      <c r="G40" s="14">
        <f>SUM(G35:G39)</f>
        <v>0</v>
      </c>
      <c r="H40" s="14">
        <f>SUM(H35:H39)</f>
        <v>0</v>
      </c>
    </row>
  </sheetData>
  <sheetProtection password="96B6" sheet="1" objects="1"/>
  <mergeCells count="14">
    <mergeCell ref="B1:H1"/>
    <mergeCell ref="B2:H2"/>
    <mergeCell ref="B3:H3"/>
    <mergeCell ref="B4:C4"/>
    <mergeCell ref="A1:A1048576"/>
    <mergeCell ref="B5:B16"/>
    <mergeCell ref="B17:B28"/>
    <mergeCell ref="B29:B40"/>
    <mergeCell ref="C5:C10"/>
    <mergeCell ref="C11:C16"/>
    <mergeCell ref="C17:C22"/>
    <mergeCell ref="C23:C28"/>
    <mergeCell ref="C29:C34"/>
    <mergeCell ref="C35:C40"/>
  </mergeCells>
  <phoneticPr fontId="51" type="noConversion"/>
  <dataValidations count="1">
    <dataValidation type="decimal" allowBlank="1" showInputMessage="1" showErrorMessage="1" sqref="H10 H16 H22 H28 H34 H40 E5:G40">
      <formula1>-100000000000000</formula1>
      <formula2>100000000000000</formula2>
    </dataValidation>
  </dataValidations>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L97"/>
  <sheetViews>
    <sheetView topLeftCell="A25" workbookViewId="0">
      <selection activeCell="H29" sqref="H29"/>
    </sheetView>
  </sheetViews>
  <sheetFormatPr defaultColWidth="9" defaultRowHeight="14" x14ac:dyDescent="0.3"/>
  <cols>
    <col min="1" max="1" width="3.83203125" style="316" customWidth="1"/>
    <col min="2" max="2" width="8.58203125" style="3" customWidth="1"/>
    <col min="3" max="3" width="12.83203125" customWidth="1"/>
    <col min="4" max="4" width="13.83203125" customWidth="1"/>
    <col min="5" max="5" width="13.58203125" customWidth="1"/>
    <col min="6" max="6" width="12.58203125" customWidth="1"/>
    <col min="7" max="7" width="15.58203125" customWidth="1"/>
    <col min="8" max="8" width="16.58203125" customWidth="1"/>
    <col min="9" max="10" width="9" hidden="1" customWidth="1"/>
    <col min="11" max="11" width="13.75" hidden="1" customWidth="1"/>
    <col min="20" max="20" width="7.83203125" customWidth="1"/>
    <col min="21" max="21" width="17.33203125" hidden="1" customWidth="1"/>
    <col min="22" max="22" width="9" hidden="1" customWidth="1"/>
    <col min="23" max="23" width="14.08203125" hidden="1" customWidth="1"/>
    <col min="24" max="24" width="9" hidden="1" customWidth="1"/>
    <col min="25" max="25" width="57.58203125" style="198" hidden="1" customWidth="1"/>
    <col min="26" max="26" width="4.58203125" hidden="1" customWidth="1"/>
    <col min="27" max="27" width="9" style="3" hidden="1" customWidth="1"/>
    <col min="28" max="28" width="9" hidden="1" customWidth="1"/>
    <col min="29" max="29" width="17.58203125" hidden="1" customWidth="1"/>
    <col min="30" max="30" width="18.08203125" hidden="1" customWidth="1"/>
    <col min="31" max="31" width="17.33203125" hidden="1" customWidth="1"/>
    <col min="37" max="37" width="9.83203125" customWidth="1"/>
  </cols>
  <sheetData>
    <row r="1" spans="2:31" ht="25" customHeight="1" x14ac:dyDescent="0.3">
      <c r="B1" s="348" t="s">
        <v>376</v>
      </c>
      <c r="C1" s="348"/>
      <c r="D1" s="348"/>
      <c r="E1" s="348"/>
      <c r="F1" s="348"/>
      <c r="G1" s="348"/>
      <c r="H1" s="348"/>
    </row>
    <row r="2" spans="2:31" ht="25" customHeight="1" x14ac:dyDescent="0.3">
      <c r="B2" s="199" t="s">
        <v>340</v>
      </c>
      <c r="C2" s="349" t="s">
        <v>341</v>
      </c>
      <c r="D2" s="350"/>
      <c r="E2" s="350"/>
      <c r="F2" s="350"/>
      <c r="G2" s="351"/>
      <c r="H2" s="6" t="s">
        <v>3</v>
      </c>
    </row>
    <row r="3" spans="2:31" ht="25" customHeight="1" x14ac:dyDescent="0.3">
      <c r="B3" s="200" t="s">
        <v>342</v>
      </c>
      <c r="C3" s="352" t="s">
        <v>377</v>
      </c>
      <c r="D3" s="353"/>
      <c r="E3" s="353"/>
      <c r="F3" s="353"/>
      <c r="G3" s="354"/>
      <c r="H3" s="201"/>
    </row>
    <row r="4" spans="2:31" ht="25" customHeight="1" x14ac:dyDescent="0.3">
      <c r="B4" s="202"/>
      <c r="C4" s="355"/>
      <c r="D4" s="356"/>
      <c r="E4" s="356"/>
      <c r="F4" s="356"/>
      <c r="G4" s="357"/>
      <c r="H4" s="203" t="s">
        <v>5</v>
      </c>
    </row>
    <row r="5" spans="2:31" ht="25" customHeight="1" x14ac:dyDescent="0.3">
      <c r="B5" s="202" t="s">
        <v>344</v>
      </c>
      <c r="C5" s="352" t="s">
        <v>378</v>
      </c>
      <c r="D5" s="353"/>
      <c r="E5" s="353"/>
      <c r="F5" s="353"/>
      <c r="G5" s="354"/>
      <c r="H5" s="201"/>
      <c r="U5" s="19" t="s">
        <v>379</v>
      </c>
      <c r="Y5" s="219" t="s">
        <v>380</v>
      </c>
      <c r="AA5" s="220" t="s">
        <v>381</v>
      </c>
      <c r="AC5" s="201" t="s">
        <v>382</v>
      </c>
      <c r="AD5" s="201" t="s">
        <v>383</v>
      </c>
      <c r="AE5" s="201" t="s">
        <v>384</v>
      </c>
    </row>
    <row r="6" spans="2:31" ht="25" customHeight="1" x14ac:dyDescent="0.3">
      <c r="B6" s="202"/>
      <c r="C6" s="358"/>
      <c r="D6" s="359"/>
      <c r="E6" s="359"/>
      <c r="F6" s="359"/>
      <c r="G6" s="360"/>
      <c r="H6" s="203" t="s">
        <v>5</v>
      </c>
      <c r="U6" s="19" t="s">
        <v>385</v>
      </c>
      <c r="W6" s="219" t="s">
        <v>352</v>
      </c>
      <c r="Y6" s="219" t="s">
        <v>386</v>
      </c>
      <c r="AA6" s="220">
        <v>0.05</v>
      </c>
      <c r="AC6" s="201" t="s">
        <v>387</v>
      </c>
      <c r="AD6" s="201" t="s">
        <v>388</v>
      </c>
      <c r="AE6" s="201" t="s">
        <v>389</v>
      </c>
    </row>
    <row r="7" spans="2:31" ht="25" customHeight="1" x14ac:dyDescent="0.3">
      <c r="B7" s="202" t="s">
        <v>362</v>
      </c>
      <c r="C7" s="352" t="s">
        <v>390</v>
      </c>
      <c r="D7" s="353"/>
      <c r="E7" s="353"/>
      <c r="F7" s="353"/>
      <c r="G7" s="354"/>
      <c r="H7" s="201"/>
      <c r="W7" s="219" t="s">
        <v>355</v>
      </c>
      <c r="Y7" s="219" t="s">
        <v>391</v>
      </c>
      <c r="AA7" s="220">
        <v>0.06</v>
      </c>
      <c r="AC7" s="201" t="s">
        <v>392</v>
      </c>
      <c r="AD7" s="201"/>
      <c r="AE7" s="201" t="s">
        <v>393</v>
      </c>
    </row>
    <row r="8" spans="2:31" ht="25" customHeight="1" x14ac:dyDescent="0.3">
      <c r="B8" s="202"/>
      <c r="C8" s="358"/>
      <c r="D8" s="359"/>
      <c r="E8" s="359"/>
      <c r="F8" s="359"/>
      <c r="G8" s="360"/>
      <c r="H8" s="203" t="s">
        <v>5</v>
      </c>
      <c r="U8" s="201" t="s">
        <v>394</v>
      </c>
      <c r="W8" s="219" t="s">
        <v>358</v>
      </c>
      <c r="Y8" s="219" t="s">
        <v>395</v>
      </c>
      <c r="AA8" s="220">
        <v>7.0000000000000007E-2</v>
      </c>
      <c r="AC8" s="249" t="s">
        <v>396</v>
      </c>
      <c r="AD8" s="201"/>
      <c r="AE8" s="201" t="s">
        <v>397</v>
      </c>
    </row>
    <row r="9" spans="2:31" ht="25" customHeight="1" x14ac:dyDescent="0.3">
      <c r="B9" s="202" t="s">
        <v>366</v>
      </c>
      <c r="C9" s="361" t="s">
        <v>398</v>
      </c>
      <c r="D9" s="362"/>
      <c r="E9" s="362"/>
      <c r="F9" s="362"/>
      <c r="G9" s="363"/>
      <c r="H9" s="201"/>
      <c r="U9" s="201" t="s">
        <v>399</v>
      </c>
      <c r="W9" s="198"/>
      <c r="AA9" s="220">
        <v>0.08</v>
      </c>
      <c r="AC9" s="201" t="s">
        <v>400</v>
      </c>
      <c r="AD9" s="201"/>
      <c r="AE9" s="201" t="s">
        <v>401</v>
      </c>
    </row>
    <row r="10" spans="2:31" ht="25" customHeight="1" x14ac:dyDescent="0.3">
      <c r="B10" s="202"/>
      <c r="C10" s="358"/>
      <c r="D10" s="359"/>
      <c r="E10" s="359"/>
      <c r="F10" s="359"/>
      <c r="G10" s="360"/>
      <c r="H10" s="203" t="s">
        <v>5</v>
      </c>
      <c r="U10" s="201" t="s">
        <v>402</v>
      </c>
      <c r="W10" s="19">
        <v>0</v>
      </c>
      <c r="Y10" s="219" t="s">
        <v>403</v>
      </c>
      <c r="AA10" s="220">
        <v>0.09</v>
      </c>
    </row>
    <row r="11" spans="2:31" ht="25" customHeight="1" x14ac:dyDescent="0.3">
      <c r="B11" s="202" t="s">
        <v>372</v>
      </c>
      <c r="C11" s="361" t="s">
        <v>404</v>
      </c>
      <c r="D11" s="362"/>
      <c r="E11" s="362"/>
      <c r="F11" s="362"/>
      <c r="G11" s="363"/>
      <c r="H11" s="201"/>
      <c r="U11" s="201" t="s">
        <v>405</v>
      </c>
      <c r="W11" s="19">
        <v>1</v>
      </c>
      <c r="Y11" s="250" t="s">
        <v>406</v>
      </c>
      <c r="AA11" s="220">
        <v>0.1</v>
      </c>
    </row>
    <row r="12" spans="2:31" ht="25" customHeight="1" x14ac:dyDescent="0.3">
      <c r="B12" s="202"/>
      <c r="C12" s="358"/>
      <c r="D12" s="359"/>
      <c r="E12" s="359"/>
      <c r="F12" s="359"/>
      <c r="G12" s="360"/>
      <c r="H12" s="203" t="s">
        <v>5</v>
      </c>
      <c r="U12" s="201" t="s">
        <v>407</v>
      </c>
      <c r="W12" s="19">
        <v>2</v>
      </c>
      <c r="Y12" s="250" t="s">
        <v>408</v>
      </c>
      <c r="AA12" s="220">
        <v>0.11</v>
      </c>
      <c r="AC12" s="201" t="s">
        <v>409</v>
      </c>
      <c r="AD12" s="201" t="s">
        <v>410</v>
      </c>
    </row>
    <row r="13" spans="2:31" ht="25" customHeight="1" x14ac:dyDescent="0.3">
      <c r="B13" s="202" t="s">
        <v>411</v>
      </c>
      <c r="C13" s="365" t="s">
        <v>412</v>
      </c>
      <c r="D13" s="366"/>
      <c r="E13" s="366"/>
      <c r="F13" s="366"/>
      <c r="G13" s="367"/>
      <c r="H13" s="201"/>
      <c r="W13" s="19">
        <v>3</v>
      </c>
      <c r="Y13" s="250" t="s">
        <v>413</v>
      </c>
      <c r="AA13" s="220">
        <v>0.12</v>
      </c>
      <c r="AC13" s="201" t="s">
        <v>414</v>
      </c>
      <c r="AD13" s="201" t="s">
        <v>415</v>
      </c>
    </row>
    <row r="14" spans="2:31" ht="25" customHeight="1" x14ac:dyDescent="0.3">
      <c r="B14" s="202"/>
      <c r="C14" s="368"/>
      <c r="D14" s="369"/>
      <c r="E14" s="369"/>
      <c r="F14" s="369"/>
      <c r="G14" s="370"/>
      <c r="H14" s="203" t="s">
        <v>5</v>
      </c>
      <c r="W14" s="19">
        <v>4</v>
      </c>
      <c r="Y14" s="219" t="s">
        <v>416</v>
      </c>
      <c r="AA14" s="220">
        <v>0.13</v>
      </c>
      <c r="AC14" s="201" t="s">
        <v>417</v>
      </c>
      <c r="AD14" s="201" t="s">
        <v>418</v>
      </c>
    </row>
    <row r="15" spans="2:31" ht="25" customHeight="1" x14ac:dyDescent="0.3">
      <c r="B15" s="202" t="s">
        <v>419</v>
      </c>
      <c r="C15" s="352" t="s">
        <v>420</v>
      </c>
      <c r="D15" s="353"/>
      <c r="E15" s="353"/>
      <c r="F15" s="353"/>
      <c r="G15" s="354"/>
      <c r="H15" s="201"/>
      <c r="W15" s="19">
        <v>5</v>
      </c>
      <c r="Y15" s="219" t="s">
        <v>421</v>
      </c>
      <c r="AA15" s="220">
        <v>0.14000000000000001</v>
      </c>
      <c r="AC15" s="201" t="s">
        <v>422</v>
      </c>
    </row>
    <row r="16" spans="2:31" ht="25" customHeight="1" x14ac:dyDescent="0.3">
      <c r="B16" s="202"/>
      <c r="C16" s="364"/>
      <c r="D16" s="364"/>
      <c r="E16" s="364"/>
      <c r="F16" s="364"/>
      <c r="G16" s="364"/>
      <c r="H16" s="203" t="s">
        <v>5</v>
      </c>
      <c r="W16" s="19">
        <v>6</v>
      </c>
      <c r="Y16" s="219" t="s">
        <v>423</v>
      </c>
      <c r="AA16" s="220">
        <v>0.15</v>
      </c>
    </row>
    <row r="17" spans="2:29" ht="25" customHeight="1" x14ac:dyDescent="0.3">
      <c r="B17" s="202" t="s">
        <v>424</v>
      </c>
      <c r="C17" s="372" t="s">
        <v>425</v>
      </c>
      <c r="D17" s="372"/>
      <c r="E17" s="372"/>
      <c r="F17" s="372"/>
      <c r="G17" s="372"/>
      <c r="H17" s="201"/>
      <c r="W17" s="19">
        <v>7</v>
      </c>
      <c r="Y17" s="219" t="s">
        <v>426</v>
      </c>
      <c r="AA17" s="220">
        <v>0.16</v>
      </c>
    </row>
    <row r="18" spans="2:29" ht="25" customHeight="1" x14ac:dyDescent="0.3">
      <c r="B18" s="202"/>
      <c r="C18" s="382"/>
      <c r="D18" s="382"/>
      <c r="E18" s="382"/>
      <c r="F18" s="382"/>
      <c r="G18" s="382"/>
      <c r="H18" s="203" t="s">
        <v>5</v>
      </c>
      <c r="W18" s="19">
        <v>8</v>
      </c>
      <c r="Y18" s="219" t="s">
        <v>427</v>
      </c>
      <c r="AA18" s="220">
        <v>0.17</v>
      </c>
      <c r="AC18" s="219" t="s">
        <v>428</v>
      </c>
    </row>
    <row r="19" spans="2:29" ht="25" customHeight="1" x14ac:dyDescent="0.3">
      <c r="B19" s="202" t="s">
        <v>429</v>
      </c>
      <c r="C19" s="372" t="s">
        <v>430</v>
      </c>
      <c r="D19" s="372"/>
      <c r="E19" s="372"/>
      <c r="F19" s="372"/>
      <c r="G19" s="372"/>
      <c r="H19" s="201"/>
      <c r="W19" s="19">
        <v>9</v>
      </c>
      <c r="AA19" s="220">
        <v>0.18</v>
      </c>
      <c r="AC19" s="219" t="s">
        <v>431</v>
      </c>
    </row>
    <row r="20" spans="2:29" ht="25" customHeight="1" x14ac:dyDescent="0.3">
      <c r="B20" s="202"/>
      <c r="C20" s="364"/>
      <c r="D20" s="364"/>
      <c r="E20" s="364"/>
      <c r="F20" s="364"/>
      <c r="G20" s="364"/>
      <c r="H20" s="203" t="s">
        <v>5</v>
      </c>
      <c r="W20" s="19">
        <v>10</v>
      </c>
      <c r="Y20" s="250" t="s">
        <v>432</v>
      </c>
      <c r="AA20" s="220">
        <v>0.19</v>
      </c>
      <c r="AC20" s="219" t="s">
        <v>433</v>
      </c>
    </row>
    <row r="21" spans="2:29" ht="25" customHeight="1" x14ac:dyDescent="0.3">
      <c r="B21" s="202" t="s">
        <v>434</v>
      </c>
      <c r="C21" s="352" t="s">
        <v>435</v>
      </c>
      <c r="D21" s="353"/>
      <c r="E21" s="353"/>
      <c r="F21" s="353"/>
      <c r="G21" s="354"/>
      <c r="H21" s="201"/>
      <c r="W21" s="19" t="s">
        <v>436</v>
      </c>
      <c r="Y21" s="208" t="s">
        <v>437</v>
      </c>
      <c r="AA21" s="220">
        <v>0.2</v>
      </c>
      <c r="AC21" s="219" t="s">
        <v>438</v>
      </c>
    </row>
    <row r="22" spans="2:29" ht="25" customHeight="1" x14ac:dyDescent="0.3">
      <c r="B22" s="202"/>
      <c r="C22" s="379"/>
      <c r="D22" s="380"/>
      <c r="E22" s="380"/>
      <c r="F22" s="380"/>
      <c r="G22" s="381"/>
      <c r="H22" s="203" t="s">
        <v>5</v>
      </c>
      <c r="Y22" s="250" t="s">
        <v>439</v>
      </c>
      <c r="AA22" s="220">
        <v>0.21</v>
      </c>
    </row>
    <row r="23" spans="2:29" ht="25" customHeight="1" x14ac:dyDescent="0.3">
      <c r="B23" s="202" t="s">
        <v>440</v>
      </c>
      <c r="C23" s="352" t="s">
        <v>441</v>
      </c>
      <c r="D23" s="353"/>
      <c r="E23" s="353"/>
      <c r="F23" s="353"/>
      <c r="G23" s="354"/>
      <c r="H23" s="201"/>
      <c r="Y23" s="208" t="s">
        <v>442</v>
      </c>
      <c r="AA23" s="220">
        <v>0.22</v>
      </c>
    </row>
    <row r="24" spans="2:29" ht="25" customHeight="1" x14ac:dyDescent="0.3">
      <c r="B24" s="202"/>
      <c r="C24" s="379"/>
      <c r="D24" s="380"/>
      <c r="E24" s="380"/>
      <c r="F24" s="380"/>
      <c r="G24" s="381"/>
      <c r="H24" s="203" t="s">
        <v>5</v>
      </c>
      <c r="AA24" s="220">
        <v>0.23</v>
      </c>
    </row>
    <row r="25" spans="2:29" ht="25" customHeight="1" x14ac:dyDescent="0.3">
      <c r="B25" s="202" t="s">
        <v>443</v>
      </c>
      <c r="C25" s="372" t="s">
        <v>444</v>
      </c>
      <c r="D25" s="372"/>
      <c r="E25" s="372"/>
      <c r="F25" s="372"/>
      <c r="G25" s="372"/>
      <c r="H25" s="201"/>
      <c r="Y25" s="221"/>
      <c r="AA25" s="220">
        <v>0.24</v>
      </c>
    </row>
    <row r="26" spans="2:29" ht="25" customHeight="1" x14ac:dyDescent="0.3">
      <c r="B26" s="202"/>
      <c r="C26" s="336"/>
      <c r="D26" s="371"/>
      <c r="E26" s="371"/>
      <c r="F26" s="371"/>
      <c r="G26" s="337"/>
      <c r="H26" s="203" t="s">
        <v>5</v>
      </c>
      <c r="Y26" s="221"/>
      <c r="AA26" s="220">
        <v>0.25</v>
      </c>
    </row>
    <row r="27" spans="2:29" ht="25" customHeight="1" x14ac:dyDescent="0.3">
      <c r="B27" s="202" t="s">
        <v>445</v>
      </c>
      <c r="C27" s="372" t="s">
        <v>446</v>
      </c>
      <c r="D27" s="372"/>
      <c r="E27" s="372"/>
      <c r="F27" s="372"/>
      <c r="G27" s="372"/>
      <c r="H27" s="201"/>
      <c r="I27" s="2"/>
      <c r="Y27" s="221"/>
      <c r="AA27" s="19" t="s">
        <v>447</v>
      </c>
    </row>
    <row r="28" spans="2:29" ht="19.5" customHeight="1" x14ac:dyDescent="0.3">
      <c r="B28" s="331"/>
      <c r="C28" s="373" t="s">
        <v>448</v>
      </c>
      <c r="D28" s="374"/>
      <c r="E28" s="374"/>
      <c r="F28" s="374"/>
      <c r="G28" s="374"/>
      <c r="H28" s="375"/>
      <c r="Y28" s="221"/>
    </row>
    <row r="29" spans="2:29" ht="25" customHeight="1" x14ac:dyDescent="0.3">
      <c r="B29" s="332"/>
      <c r="C29" s="75"/>
      <c r="D29" s="75" t="str">
        <f ca="1">YEAR(TODAY())-4&amp;"年"</f>
        <v>2018年</v>
      </c>
      <c r="E29" s="75" t="str">
        <f ca="1">YEAR(TODAY())-3&amp;"年"</f>
        <v>2019年</v>
      </c>
      <c r="F29" s="75" t="str">
        <f ca="1">YEAR(TODAY())-2&amp;"年"</f>
        <v>2020年</v>
      </c>
      <c r="G29" s="75" t="str">
        <f ca="1">YEAR(TODAY())-1&amp;"年"</f>
        <v>2021年</v>
      </c>
      <c r="H29" s="75" t="str">
        <f>TEXT(基本信息!C3,"yyyy年m月")</f>
        <v>2022年9月</v>
      </c>
      <c r="J29" s="218" t="str">
        <f ca="1">MID(G29,1,4)</f>
        <v>2021</v>
      </c>
      <c r="K29" s="75" t="str">
        <f>MID(H29,1,4)</f>
        <v>2022</v>
      </c>
      <c r="Y29"/>
      <c r="Z29" s="198"/>
      <c r="AA29"/>
      <c r="AB29" s="3"/>
    </row>
    <row r="30" spans="2:29" ht="25" customHeight="1" x14ac:dyDescent="0.3">
      <c r="B30" s="333"/>
      <c r="C30" s="19" t="s">
        <v>449</v>
      </c>
      <c r="D30" s="26" t="s">
        <v>450</v>
      </c>
      <c r="E30" s="26" t="s">
        <v>450</v>
      </c>
      <c r="F30" s="26" t="s">
        <v>450</v>
      </c>
      <c r="G30" s="26" t="s">
        <v>450</v>
      </c>
      <c r="H30" s="43" t="str">
        <f ca="1">IF(J29=K29,"不需要填写","请输入")</f>
        <v>请输入</v>
      </c>
      <c r="I30" s="2" t="s">
        <v>451</v>
      </c>
      <c r="J30" s="2" t="s">
        <v>450</v>
      </c>
    </row>
    <row r="31" spans="2:29" ht="25" customHeight="1" x14ac:dyDescent="0.3">
      <c r="B31" s="202" t="s">
        <v>452</v>
      </c>
      <c r="C31" s="352" t="s">
        <v>453</v>
      </c>
      <c r="D31" s="353"/>
      <c r="E31" s="353"/>
      <c r="F31" s="353"/>
      <c r="G31" s="354"/>
      <c r="H31" s="224"/>
    </row>
    <row r="32" spans="2:29" ht="25" customHeight="1" x14ac:dyDescent="0.3">
      <c r="B32" s="202"/>
      <c r="C32" s="376"/>
      <c r="D32" s="377"/>
      <c r="E32" s="377"/>
      <c r="F32" s="377"/>
      <c r="G32" s="378"/>
      <c r="H32" s="203" t="s">
        <v>5</v>
      </c>
    </row>
    <row r="33" ht="25" customHeight="1" x14ac:dyDescent="0.3"/>
    <row r="34" ht="25" customHeight="1" x14ac:dyDescent="0.3"/>
    <row r="35" ht="25" customHeight="1" x14ac:dyDescent="0.3"/>
    <row r="36" ht="25" customHeight="1" x14ac:dyDescent="0.3"/>
    <row r="37" ht="25" customHeight="1" x14ac:dyDescent="0.3"/>
    <row r="38" ht="25" customHeight="1" x14ac:dyDescent="0.3"/>
    <row r="39" ht="25" customHeight="1" x14ac:dyDescent="0.3"/>
    <row r="40" ht="25" customHeight="1" x14ac:dyDescent="0.3"/>
    <row r="41" ht="25" customHeight="1" x14ac:dyDescent="0.3"/>
    <row r="42" ht="25" customHeight="1" x14ac:dyDescent="0.3"/>
    <row r="43" ht="25" customHeight="1" x14ac:dyDescent="0.3"/>
    <row r="44" ht="25" customHeight="1" x14ac:dyDescent="0.3"/>
    <row r="45" ht="25" customHeight="1" x14ac:dyDescent="0.3"/>
    <row r="46" ht="25" customHeight="1" x14ac:dyDescent="0.3"/>
    <row r="47" ht="25" customHeight="1" x14ac:dyDescent="0.3"/>
    <row r="48" ht="25" customHeight="1" x14ac:dyDescent="0.3"/>
    <row r="49" ht="25" customHeight="1" x14ac:dyDescent="0.3"/>
    <row r="50" ht="25" customHeight="1" x14ac:dyDescent="0.3"/>
    <row r="51" ht="25" customHeight="1" x14ac:dyDescent="0.3"/>
    <row r="52" ht="25" customHeight="1" x14ac:dyDescent="0.3"/>
    <row r="53" ht="25" customHeight="1" x14ac:dyDescent="0.3"/>
    <row r="54" ht="25" customHeight="1" x14ac:dyDescent="0.3"/>
    <row r="55" ht="25" customHeight="1" x14ac:dyDescent="0.3"/>
    <row r="56" ht="25" customHeight="1" x14ac:dyDescent="0.3"/>
    <row r="57" ht="25" customHeight="1" x14ac:dyDescent="0.3"/>
    <row r="58" ht="25" customHeight="1" x14ac:dyDescent="0.3"/>
    <row r="59" ht="25" customHeight="1" x14ac:dyDescent="0.3"/>
    <row r="60" ht="25" customHeight="1" x14ac:dyDescent="0.3"/>
    <row r="61" ht="25" customHeight="1" x14ac:dyDescent="0.3"/>
    <row r="62" ht="25" customHeight="1" x14ac:dyDescent="0.3"/>
    <row r="63" ht="25" customHeight="1" x14ac:dyDescent="0.3"/>
    <row r="64" ht="25" customHeight="1" x14ac:dyDescent="0.3"/>
    <row r="65" spans="64:64" ht="25" customHeight="1" x14ac:dyDescent="0.3"/>
    <row r="66" spans="64:64" ht="25" customHeight="1" x14ac:dyDescent="0.3"/>
    <row r="67" spans="64:64" ht="25" customHeight="1" x14ac:dyDescent="0.3"/>
    <row r="68" spans="64:64" ht="25" customHeight="1" x14ac:dyDescent="0.3"/>
    <row r="69" spans="64:64" ht="25" customHeight="1" x14ac:dyDescent="0.3"/>
    <row r="70" spans="64:64" ht="25" customHeight="1" x14ac:dyDescent="0.3"/>
    <row r="71" spans="64:64" ht="25" customHeight="1" x14ac:dyDescent="0.3">
      <c r="BL71" t="s">
        <v>454</v>
      </c>
    </row>
    <row r="72" spans="64:64" ht="25" customHeight="1" x14ac:dyDescent="0.3"/>
    <row r="73" spans="64:64" ht="25" customHeight="1" x14ac:dyDescent="0.3"/>
    <row r="74" spans="64:64" ht="25" customHeight="1" x14ac:dyDescent="0.3"/>
    <row r="75" spans="64:64" ht="25" customHeight="1" x14ac:dyDescent="0.3"/>
    <row r="76" spans="64:64" ht="25" customHeight="1" x14ac:dyDescent="0.3"/>
    <row r="77" spans="64:64" ht="25" customHeight="1" x14ac:dyDescent="0.3"/>
    <row r="78" spans="64:64" ht="25" customHeight="1" x14ac:dyDescent="0.3"/>
    <row r="79" spans="64:64" ht="25" customHeight="1" x14ac:dyDescent="0.3"/>
    <row r="80" spans="64:64" ht="25" customHeight="1" x14ac:dyDescent="0.3"/>
    <row r="81" ht="25" customHeight="1" x14ac:dyDescent="0.3"/>
    <row r="82" ht="25" customHeight="1" x14ac:dyDescent="0.3"/>
    <row r="83" ht="25" customHeight="1" x14ac:dyDescent="0.3"/>
    <row r="84" ht="25" customHeight="1" x14ac:dyDescent="0.3"/>
    <row r="85" ht="25" customHeight="1" x14ac:dyDescent="0.3"/>
    <row r="86" ht="25" customHeight="1" x14ac:dyDescent="0.3"/>
    <row r="87" ht="25" customHeight="1" x14ac:dyDescent="0.3"/>
    <row r="88" ht="25" customHeight="1" x14ac:dyDescent="0.3"/>
    <row r="89" ht="25" customHeight="1" x14ac:dyDescent="0.3"/>
    <row r="90" ht="25" customHeight="1" x14ac:dyDescent="0.3"/>
    <row r="91" ht="25" customHeight="1" x14ac:dyDescent="0.3"/>
    <row r="92" ht="25" customHeight="1" x14ac:dyDescent="0.3"/>
    <row r="93" ht="25" customHeight="1" x14ac:dyDescent="0.3"/>
    <row r="94" ht="25" customHeight="1" x14ac:dyDescent="0.3"/>
    <row r="95" ht="25" customHeight="1" x14ac:dyDescent="0.3"/>
    <row r="96" ht="25" customHeight="1" x14ac:dyDescent="0.3"/>
    <row r="97" ht="25" customHeight="1" x14ac:dyDescent="0.3"/>
  </sheetData>
  <sheetProtection algorithmName="SHA-512" hashValue="uupKNOFWTG9v6Iiv7oGW+6f9nLFhjp9q5+QM5yXGtaTJkiHDmWiW3NC3afd+UYZnv9IiHqaDCN1FZAkTNrnxgw==" saltValue="2LspjzkZXXlBCB+mz89ONg==" spinCount="100000" sheet="1" objects="1" scenarios="1"/>
  <protectedRanges>
    <protectedRange sqref="C4" name="区域1" securityDescriptor=""/>
  </protectedRanges>
  <mergeCells count="32">
    <mergeCell ref="A1:A1048576"/>
    <mergeCell ref="B28:B30"/>
    <mergeCell ref="C26:G26"/>
    <mergeCell ref="C27:G27"/>
    <mergeCell ref="C28:H28"/>
    <mergeCell ref="C31:G31"/>
    <mergeCell ref="C32:G32"/>
    <mergeCell ref="C21:G21"/>
    <mergeCell ref="C22:G22"/>
    <mergeCell ref="C23:G23"/>
    <mergeCell ref="C24:G24"/>
    <mergeCell ref="C25:G25"/>
    <mergeCell ref="C16:G16"/>
    <mergeCell ref="C17:G17"/>
    <mergeCell ref="C18:G18"/>
    <mergeCell ref="C19:G19"/>
    <mergeCell ref="C20:G20"/>
    <mergeCell ref="C11:G11"/>
    <mergeCell ref="C12:G12"/>
    <mergeCell ref="C13:G13"/>
    <mergeCell ref="C14:G14"/>
    <mergeCell ref="C15:G15"/>
    <mergeCell ref="C6:G6"/>
    <mergeCell ref="C7:G7"/>
    <mergeCell ref="C8:G8"/>
    <mergeCell ref="C9:G9"/>
    <mergeCell ref="C10:G10"/>
    <mergeCell ref="B1:H1"/>
    <mergeCell ref="C2:G2"/>
    <mergeCell ref="C3:G3"/>
    <mergeCell ref="C4:G4"/>
    <mergeCell ref="C5:G5"/>
  </mergeCells>
  <phoneticPr fontId="51" type="noConversion"/>
  <conditionalFormatting sqref="H30">
    <cfRule type="cellIs" dxfId="23" priority="1" operator="equal">
      <formula>$J$30</formula>
    </cfRule>
    <cfRule type="cellIs" dxfId="22" priority="2" operator="equal">
      <formula>$I$30</formula>
    </cfRule>
    <cfRule type="cellIs" dxfId="21" priority="29" operator="equal">
      <formula>#REF!</formula>
    </cfRule>
    <cfRule type="cellIs" dxfId="20" priority="30" operator="equal">
      <formula>#REF!</formula>
    </cfRule>
  </conditionalFormatting>
  <conditionalFormatting sqref="I30:J30">
    <cfRule type="cellIs" dxfId="19" priority="3" operator="equal">
      <formula>$J$30</formula>
    </cfRule>
    <cfRule type="cellIs" dxfId="18" priority="4" operator="equal">
      <formula>$I$30</formula>
    </cfRule>
  </conditionalFormatting>
  <dataValidations count="14">
    <dataValidation type="list" allowBlank="1" showInputMessage="1" showErrorMessage="1" sqref="C4">
      <formula1>$W$6:$W$8</formula1>
    </dataValidation>
    <dataValidation type="list" allowBlank="1" showInputMessage="1" showErrorMessage="1" sqref="C6:G6">
      <formula1>$U$5:$U$6</formula1>
    </dataValidation>
    <dataValidation type="list" allowBlank="1" showInputMessage="1" showErrorMessage="1" sqref="C8:G8">
      <formula1>$Y$5:$Y$8</formula1>
    </dataValidation>
    <dataValidation type="list" allowBlank="1" showInputMessage="1" showErrorMessage="1" sqref="C10:G10">
      <formula1>$Y$10:$Y$18</formula1>
    </dataValidation>
    <dataValidation type="list" allowBlank="1" showInputMessage="1" showErrorMessage="1" sqref="C12:G12">
      <formula1>$Y$20:$Y$23</formula1>
    </dataValidation>
    <dataValidation type="list" allowBlank="1" showInputMessage="1" showErrorMessage="1" sqref="C14:G14">
      <formula1>$U$8:$U$12</formula1>
    </dataValidation>
    <dataValidation type="list" allowBlank="1" showInputMessage="1" showErrorMessage="1" sqref="C16:G16">
      <formula1>$W$10:$W$21</formula1>
    </dataValidation>
    <dataValidation type="list" allowBlank="1" showInputMessage="1" showErrorMessage="1" sqref="C18:G18">
      <formula1>$AA$5:$AA$27</formula1>
    </dataValidation>
    <dataValidation type="list" allowBlank="1" showInputMessage="1" showErrorMessage="1" sqref="C20:G20">
      <formula1>$AC$5:$AE$5</formula1>
    </dataValidation>
    <dataValidation type="list" allowBlank="1" showInputMessage="1" showErrorMessage="1" sqref="C22:G22">
      <formula1>INDIRECT($C$20)</formula1>
    </dataValidation>
    <dataValidation type="list" allowBlank="1" showInputMessage="1" showErrorMessage="1" sqref="C24:G24">
      <formula1>$AC$12:$AC$15</formula1>
    </dataValidation>
    <dataValidation type="list" allowBlank="1" showInputMessage="1" showErrorMessage="1" sqref="C26:G26">
      <formula1>$AD$12:$AD$14</formula1>
    </dataValidation>
    <dataValidation type="custom" allowBlank="1" showInputMessage="1" showErrorMessage="1" sqref="D30:G30">
      <formula1>ISNUMBER(D30)</formula1>
    </dataValidation>
    <dataValidation type="list" allowBlank="1" showInputMessage="1" showErrorMessage="1" sqref="C32:G32">
      <formula1>$AC$18:$AC$21</formula1>
    </dataValidation>
  </dataValidations>
  <pageMargins left="0.69930555555555596" right="0.69930555555555596"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10"/>
  <sheetViews>
    <sheetView topLeftCell="A61" zoomScale="115" zoomScaleNormal="115" workbookViewId="0">
      <selection activeCell="C68" sqref="C68"/>
    </sheetView>
  </sheetViews>
  <sheetFormatPr defaultColWidth="8.58203125" defaultRowHeight="14" x14ac:dyDescent="0.3"/>
  <cols>
    <col min="1" max="1" width="5.33203125" style="229" customWidth="1"/>
    <col min="2" max="2" width="8.58203125" style="226" customWidth="1"/>
    <col min="3" max="3" width="14.5" style="229" customWidth="1"/>
    <col min="4" max="4" width="13.83203125" style="229" customWidth="1"/>
    <col min="5" max="5" width="13.58203125" style="229" customWidth="1"/>
    <col min="6" max="6" width="12.58203125" style="229" customWidth="1"/>
    <col min="7" max="7" width="15.58203125" style="229" customWidth="1"/>
    <col min="8" max="8" width="16.58203125" style="229" customWidth="1"/>
    <col min="9" max="18" width="8.58203125" style="229"/>
    <col min="19" max="19" width="7.83203125" style="229" customWidth="1"/>
    <col min="20" max="24" width="8.58203125" style="229"/>
    <col min="25" max="25" width="9.83203125" style="229" customWidth="1"/>
    <col min="26" max="16384" width="8.58203125" style="229"/>
  </cols>
  <sheetData>
    <row r="1" spans="1:8" ht="25" customHeight="1" x14ac:dyDescent="0.3">
      <c r="A1" s="418"/>
      <c r="B1" s="383" t="s">
        <v>455</v>
      </c>
      <c r="C1" s="384"/>
      <c r="D1" s="384"/>
      <c r="E1" s="384"/>
      <c r="F1" s="384"/>
      <c r="G1" s="384"/>
      <c r="H1" s="385"/>
    </row>
    <row r="2" spans="1:8" ht="25" customHeight="1" x14ac:dyDescent="0.3">
      <c r="A2" s="418"/>
      <c r="B2" s="230" t="s">
        <v>340</v>
      </c>
      <c r="C2" s="386" t="s">
        <v>341</v>
      </c>
      <c r="D2" s="387"/>
      <c r="E2" s="387"/>
      <c r="F2" s="387"/>
      <c r="G2" s="387"/>
      <c r="H2" s="388"/>
    </row>
    <row r="3" spans="1:8" ht="25" customHeight="1" x14ac:dyDescent="0.3">
      <c r="A3" s="418"/>
      <c r="B3" s="231" t="s">
        <v>342</v>
      </c>
      <c r="C3" s="389" t="s">
        <v>456</v>
      </c>
      <c r="D3" s="390"/>
      <c r="E3" s="390"/>
      <c r="F3" s="390"/>
      <c r="G3" s="390"/>
      <c r="H3" s="391"/>
    </row>
    <row r="4" spans="1:8" ht="25" customHeight="1" x14ac:dyDescent="0.3">
      <c r="A4" s="418"/>
      <c r="B4" s="415"/>
      <c r="C4" s="232" t="s">
        <v>340</v>
      </c>
      <c r="D4" s="392" t="s">
        <v>457</v>
      </c>
      <c r="E4" s="393"/>
      <c r="F4" s="392" t="s">
        <v>458</v>
      </c>
      <c r="G4" s="393"/>
      <c r="H4" s="232" t="s">
        <v>459</v>
      </c>
    </row>
    <row r="5" spans="1:8" ht="25" customHeight="1" x14ac:dyDescent="0.3">
      <c r="A5" s="418"/>
      <c r="B5" s="416"/>
      <c r="C5" s="234">
        <v>1</v>
      </c>
      <c r="D5" s="394" t="s">
        <v>460</v>
      </c>
      <c r="E5" s="395"/>
      <c r="F5" s="396" t="s">
        <v>450</v>
      </c>
      <c r="G5" s="397"/>
      <c r="H5" s="235">
        <f>IFERROR(F5/F10,)</f>
        <v>0</v>
      </c>
    </row>
    <row r="6" spans="1:8" ht="25" customHeight="1" x14ac:dyDescent="0.3">
      <c r="A6" s="418"/>
      <c r="B6" s="416"/>
      <c r="C6" s="234">
        <v>2</v>
      </c>
      <c r="D6" s="394" t="s">
        <v>461</v>
      </c>
      <c r="E6" s="395"/>
      <c r="F6" s="396" t="s">
        <v>450</v>
      </c>
      <c r="G6" s="397"/>
      <c r="H6" s="235">
        <f>IFERROR(F6/F10,)</f>
        <v>0</v>
      </c>
    </row>
    <row r="7" spans="1:8" ht="25" customHeight="1" x14ac:dyDescent="0.3">
      <c r="A7" s="418"/>
      <c r="B7" s="416"/>
      <c r="C7" s="234">
        <v>3</v>
      </c>
      <c r="D7" s="394" t="s">
        <v>462</v>
      </c>
      <c r="E7" s="395"/>
      <c r="F7" s="396" t="s">
        <v>450</v>
      </c>
      <c r="G7" s="397"/>
      <c r="H7" s="235">
        <f>IFERROR(F7/F10,)</f>
        <v>0</v>
      </c>
    </row>
    <row r="8" spans="1:8" ht="25" customHeight="1" x14ac:dyDescent="0.3">
      <c r="A8" s="418"/>
      <c r="B8" s="416"/>
      <c r="C8" s="234">
        <v>4</v>
      </c>
      <c r="D8" s="394" t="s">
        <v>463</v>
      </c>
      <c r="E8" s="395"/>
      <c r="F8" s="396" t="s">
        <v>450</v>
      </c>
      <c r="G8" s="397"/>
      <c r="H8" s="235">
        <f>IFERROR(F8/F10,)</f>
        <v>0</v>
      </c>
    </row>
    <row r="9" spans="1:8" ht="25" customHeight="1" x14ac:dyDescent="0.3">
      <c r="A9" s="418"/>
      <c r="B9" s="416"/>
      <c r="C9" s="234">
        <v>5</v>
      </c>
      <c r="D9" s="394" t="s">
        <v>464</v>
      </c>
      <c r="E9" s="395"/>
      <c r="F9" s="396" t="s">
        <v>450</v>
      </c>
      <c r="G9" s="397"/>
      <c r="H9" s="235">
        <f>IFERROR(F9/F10,)</f>
        <v>0</v>
      </c>
    </row>
    <row r="10" spans="1:8" ht="25" customHeight="1" x14ac:dyDescent="0.3">
      <c r="A10" s="418"/>
      <c r="B10" s="417"/>
      <c r="C10" s="234">
        <v>6</v>
      </c>
      <c r="D10" s="398" t="s">
        <v>465</v>
      </c>
      <c r="E10" s="399"/>
      <c r="F10" s="398">
        <f>SUM(F5:G9)</f>
        <v>0</v>
      </c>
      <c r="G10" s="399"/>
      <c r="H10" s="235">
        <f>IFERROR(F10/F10,)</f>
        <v>0</v>
      </c>
    </row>
    <row r="11" spans="1:8" s="402" customFormat="1" ht="25" customHeight="1" x14ac:dyDescent="0.3"/>
    <row r="12" spans="1:8" ht="25" customHeight="1" x14ac:dyDescent="0.3">
      <c r="A12" s="418"/>
      <c r="B12" s="231" t="s">
        <v>344</v>
      </c>
      <c r="C12" s="421" t="s">
        <v>466</v>
      </c>
      <c r="D12" s="422"/>
      <c r="E12" s="422"/>
      <c r="F12" s="422"/>
      <c r="G12" s="422"/>
      <c r="H12" s="423"/>
    </row>
    <row r="13" spans="1:8" ht="25" customHeight="1" x14ac:dyDescent="0.3">
      <c r="A13" s="418"/>
      <c r="B13" s="234"/>
      <c r="D13" s="398" t="s">
        <v>467</v>
      </c>
      <c r="E13" s="399"/>
      <c r="F13" s="398" t="s">
        <v>458</v>
      </c>
      <c r="G13" s="399"/>
      <c r="H13" s="234" t="s">
        <v>468</v>
      </c>
    </row>
    <row r="14" spans="1:8" ht="25" customHeight="1" x14ac:dyDescent="0.3">
      <c r="A14" s="418"/>
      <c r="B14" s="234"/>
      <c r="C14" s="234">
        <v>1</v>
      </c>
      <c r="D14" s="398" t="s">
        <v>469</v>
      </c>
      <c r="E14" s="399"/>
      <c r="F14" s="396" t="s">
        <v>450</v>
      </c>
      <c r="G14" s="397"/>
      <c r="H14" s="235">
        <f>IFERROR(F14/F19,)</f>
        <v>0</v>
      </c>
    </row>
    <row r="15" spans="1:8" ht="25" customHeight="1" x14ac:dyDescent="0.3">
      <c r="A15" s="418"/>
      <c r="B15" s="234"/>
      <c r="C15" s="234">
        <v>2</v>
      </c>
      <c r="D15" s="398" t="s">
        <v>470</v>
      </c>
      <c r="E15" s="399"/>
      <c r="F15" s="396" t="s">
        <v>450</v>
      </c>
      <c r="G15" s="397"/>
      <c r="H15" s="235">
        <f>IFERROR(F15/F19,)</f>
        <v>0</v>
      </c>
    </row>
    <row r="16" spans="1:8" ht="25" customHeight="1" x14ac:dyDescent="0.3">
      <c r="A16" s="418"/>
      <c r="B16" s="234"/>
      <c r="C16" s="234">
        <v>3</v>
      </c>
      <c r="D16" s="398" t="s">
        <v>471</v>
      </c>
      <c r="E16" s="399"/>
      <c r="F16" s="396" t="s">
        <v>450</v>
      </c>
      <c r="G16" s="397"/>
      <c r="H16" s="235">
        <f>IFERROR(F16/F19,)</f>
        <v>0</v>
      </c>
    </row>
    <row r="17" spans="1:8" ht="25" customHeight="1" x14ac:dyDescent="0.3">
      <c r="A17" s="418"/>
      <c r="B17" s="234"/>
      <c r="C17" s="234">
        <v>4</v>
      </c>
      <c r="D17" s="398" t="s">
        <v>472</v>
      </c>
      <c r="E17" s="399"/>
      <c r="F17" s="396" t="s">
        <v>450</v>
      </c>
      <c r="G17" s="397"/>
      <c r="H17" s="235">
        <f>IFERROR(F17/F19,)</f>
        <v>0</v>
      </c>
    </row>
    <row r="18" spans="1:8" ht="25" customHeight="1" x14ac:dyDescent="0.3">
      <c r="A18" s="418"/>
      <c r="B18" s="234"/>
      <c r="C18" s="234">
        <v>5</v>
      </c>
      <c r="D18" s="398" t="s">
        <v>473</v>
      </c>
      <c r="E18" s="399"/>
      <c r="F18" s="396" t="s">
        <v>450</v>
      </c>
      <c r="G18" s="397"/>
      <c r="H18" s="235">
        <f>IFERROR(F18/F19,)</f>
        <v>0</v>
      </c>
    </row>
    <row r="19" spans="1:8" ht="25" customHeight="1" x14ac:dyDescent="0.3">
      <c r="A19" s="418"/>
      <c r="B19" s="234"/>
      <c r="C19" s="234">
        <v>6</v>
      </c>
      <c r="D19" s="398" t="s">
        <v>465</v>
      </c>
      <c r="E19" s="399"/>
      <c r="F19" s="400">
        <f>SUM(F14:G18)</f>
        <v>0</v>
      </c>
      <c r="G19" s="401"/>
      <c r="H19" s="235">
        <f>IFERROR(F19/F19,)</f>
        <v>0</v>
      </c>
    </row>
    <row r="20" spans="1:8" s="402" customFormat="1" ht="25" customHeight="1" x14ac:dyDescent="0.3"/>
    <row r="21" spans="1:8" ht="25" customHeight="1" x14ac:dyDescent="0.3">
      <c r="A21" s="418"/>
      <c r="B21" s="231" t="s">
        <v>362</v>
      </c>
      <c r="C21" s="389" t="s">
        <v>474</v>
      </c>
      <c r="D21" s="390"/>
      <c r="E21" s="390"/>
      <c r="F21" s="390"/>
      <c r="G21" s="390"/>
      <c r="H21" s="391"/>
    </row>
    <row r="22" spans="1:8" ht="25" customHeight="1" x14ac:dyDescent="0.3">
      <c r="A22" s="419"/>
      <c r="B22" s="238">
        <v>1</v>
      </c>
      <c r="C22" s="233" t="s">
        <v>475</v>
      </c>
      <c r="D22" s="232" t="s">
        <v>476</v>
      </c>
      <c r="E22" s="232" t="s">
        <v>477</v>
      </c>
      <c r="F22" s="232" t="s">
        <v>478</v>
      </c>
      <c r="G22" s="232" t="s">
        <v>479</v>
      </c>
      <c r="H22" s="232" t="s">
        <v>480</v>
      </c>
    </row>
    <row r="23" spans="1:8" ht="25" customHeight="1" x14ac:dyDescent="0.3">
      <c r="A23" s="419"/>
      <c r="B23" s="420"/>
      <c r="C23" s="225" t="s">
        <v>450</v>
      </c>
      <c r="D23" s="29" t="s">
        <v>450</v>
      </c>
      <c r="E23" s="29" t="s">
        <v>450</v>
      </c>
      <c r="F23" s="239" t="s">
        <v>450</v>
      </c>
      <c r="G23" s="29" t="s">
        <v>450</v>
      </c>
      <c r="H23" s="29" t="s">
        <v>450</v>
      </c>
    </row>
    <row r="24" spans="1:8" ht="25" customHeight="1" x14ac:dyDescent="0.3">
      <c r="A24" s="419"/>
      <c r="B24" s="420"/>
      <c r="C24" s="233" t="s">
        <v>481</v>
      </c>
      <c r="D24" s="232" t="s">
        <v>482</v>
      </c>
      <c r="E24" s="403" t="s">
        <v>483</v>
      </c>
      <c r="F24" s="404"/>
      <c r="G24" s="392" t="s">
        <v>484</v>
      </c>
      <c r="H24" s="393"/>
    </row>
    <row r="25" spans="1:8" ht="25" customHeight="1" x14ac:dyDescent="0.3">
      <c r="A25" s="419"/>
      <c r="B25" s="420"/>
      <c r="C25" s="240">
        <v>1</v>
      </c>
      <c r="D25" s="48"/>
      <c r="E25" s="376"/>
      <c r="F25" s="378"/>
      <c r="G25" s="241"/>
      <c r="H25" s="241"/>
    </row>
    <row r="26" spans="1:8" ht="25" customHeight="1" x14ac:dyDescent="0.3">
      <c r="A26" s="419"/>
      <c r="B26" s="420"/>
      <c r="C26" s="240">
        <v>2</v>
      </c>
      <c r="D26" s="48"/>
      <c r="E26" s="376"/>
      <c r="F26" s="378"/>
      <c r="G26" s="241"/>
      <c r="H26" s="241"/>
    </row>
    <row r="27" spans="1:8" ht="25" customHeight="1" x14ac:dyDescent="0.3">
      <c r="A27" s="419"/>
      <c r="B27" s="420"/>
      <c r="C27" s="240">
        <v>3</v>
      </c>
      <c r="D27" s="48"/>
      <c r="E27" s="376"/>
      <c r="F27" s="378"/>
      <c r="G27" s="241"/>
      <c r="H27" s="241"/>
    </row>
    <row r="28" spans="1:8" ht="25" customHeight="1" x14ac:dyDescent="0.3">
      <c r="A28" s="419"/>
      <c r="B28" s="420"/>
      <c r="C28" s="240">
        <v>4</v>
      </c>
      <c r="D28" s="48"/>
      <c r="E28" s="376"/>
      <c r="F28" s="378"/>
      <c r="G28" s="241"/>
      <c r="H28" s="241"/>
    </row>
    <row r="29" spans="1:8" ht="25" customHeight="1" x14ac:dyDescent="0.3">
      <c r="A29" s="419"/>
      <c r="B29" s="420"/>
      <c r="C29" s="240">
        <v>5</v>
      </c>
      <c r="D29" s="48"/>
      <c r="E29" s="376"/>
      <c r="F29" s="378"/>
      <c r="G29" s="241"/>
      <c r="H29" s="241"/>
    </row>
    <row r="30" spans="1:8" s="227" customFormat="1" ht="25" customHeight="1" x14ac:dyDescent="0.3">
      <c r="B30" s="242"/>
      <c r="C30" s="405"/>
      <c r="D30" s="405"/>
      <c r="E30" s="405"/>
      <c r="F30" s="405"/>
      <c r="G30" s="405"/>
      <c r="H30" s="405"/>
    </row>
    <row r="31" spans="1:8" s="228" customFormat="1" ht="24" customHeight="1" x14ac:dyDescent="0.3">
      <c r="B31" s="242">
        <v>2</v>
      </c>
      <c r="C31" s="233" t="s">
        <v>475</v>
      </c>
      <c r="D31" s="232" t="s">
        <v>476</v>
      </c>
      <c r="E31" s="232" t="s">
        <v>477</v>
      </c>
      <c r="F31" s="232" t="s">
        <v>478</v>
      </c>
      <c r="G31" s="232" t="s">
        <v>479</v>
      </c>
      <c r="H31" s="232" t="s">
        <v>480</v>
      </c>
    </row>
    <row r="32" spans="1:8" ht="25" customHeight="1" x14ac:dyDescent="0.3">
      <c r="A32" s="419"/>
      <c r="B32" s="415"/>
      <c r="C32" s="225" t="s">
        <v>450</v>
      </c>
      <c r="D32" s="29" t="s">
        <v>450</v>
      </c>
      <c r="E32" s="29" t="s">
        <v>450</v>
      </c>
      <c r="F32" s="239" t="s">
        <v>450</v>
      </c>
      <c r="G32" s="29" t="s">
        <v>450</v>
      </c>
      <c r="H32" s="29" t="s">
        <v>450</v>
      </c>
    </row>
    <row r="33" spans="1:8" ht="25" customHeight="1" x14ac:dyDescent="0.3">
      <c r="A33" s="419"/>
      <c r="B33" s="416"/>
      <c r="C33" s="233" t="s">
        <v>481</v>
      </c>
      <c r="D33" s="232" t="s">
        <v>482</v>
      </c>
      <c r="E33" s="403" t="s">
        <v>483</v>
      </c>
      <c r="F33" s="404"/>
      <c r="G33" s="392" t="s">
        <v>484</v>
      </c>
      <c r="H33" s="393"/>
    </row>
    <row r="34" spans="1:8" ht="25" customHeight="1" x14ac:dyDescent="0.3">
      <c r="A34" s="419"/>
      <c r="B34" s="416"/>
      <c r="C34" s="240">
        <v>1</v>
      </c>
      <c r="D34" s="48"/>
      <c r="E34" s="376"/>
      <c r="F34" s="378"/>
      <c r="G34" s="241"/>
      <c r="H34" s="241"/>
    </row>
    <row r="35" spans="1:8" ht="25" customHeight="1" x14ac:dyDescent="0.3">
      <c r="A35" s="419"/>
      <c r="B35" s="416"/>
      <c r="C35" s="240">
        <v>2</v>
      </c>
      <c r="D35" s="48"/>
      <c r="E35" s="376"/>
      <c r="F35" s="378"/>
      <c r="G35" s="241"/>
      <c r="H35" s="241"/>
    </row>
    <row r="36" spans="1:8" ht="25" customHeight="1" x14ac:dyDescent="0.3">
      <c r="A36" s="419"/>
      <c r="B36" s="416"/>
      <c r="C36" s="240">
        <v>3</v>
      </c>
      <c r="D36" s="48"/>
      <c r="E36" s="376"/>
      <c r="F36" s="378"/>
      <c r="G36" s="241"/>
      <c r="H36" s="241"/>
    </row>
    <row r="37" spans="1:8" ht="25" customHeight="1" x14ac:dyDescent="0.3">
      <c r="A37" s="419"/>
      <c r="B37" s="416"/>
      <c r="C37" s="240">
        <v>4</v>
      </c>
      <c r="D37" s="48"/>
      <c r="E37" s="376"/>
      <c r="F37" s="378"/>
      <c r="G37" s="241"/>
      <c r="H37" s="241"/>
    </row>
    <row r="38" spans="1:8" ht="25" customHeight="1" x14ac:dyDescent="0.3">
      <c r="A38" s="419"/>
      <c r="B38" s="417"/>
      <c r="C38" s="240">
        <v>5</v>
      </c>
      <c r="D38" s="48"/>
      <c r="E38" s="376"/>
      <c r="F38" s="378"/>
      <c r="G38" s="241"/>
      <c r="H38" s="241"/>
    </row>
    <row r="39" spans="1:8" ht="25" customHeight="1" x14ac:dyDescent="0.3">
      <c r="A39" s="419"/>
      <c r="B39" s="242"/>
      <c r="C39" s="405"/>
      <c r="D39" s="405"/>
      <c r="E39" s="405"/>
      <c r="F39" s="405"/>
      <c r="G39" s="405"/>
      <c r="H39" s="405"/>
    </row>
    <row r="40" spans="1:8" ht="25" customHeight="1" x14ac:dyDescent="0.3">
      <c r="A40" s="419"/>
      <c r="B40" s="242">
        <v>3</v>
      </c>
      <c r="C40" s="233" t="s">
        <v>475</v>
      </c>
      <c r="D40" s="232" t="s">
        <v>476</v>
      </c>
      <c r="E40" s="232" t="s">
        <v>477</v>
      </c>
      <c r="F40" s="232" t="s">
        <v>478</v>
      </c>
      <c r="G40" s="232" t="s">
        <v>479</v>
      </c>
      <c r="H40" s="232" t="s">
        <v>480</v>
      </c>
    </row>
    <row r="41" spans="1:8" ht="25" customHeight="1" x14ac:dyDescent="0.3">
      <c r="B41" s="415"/>
      <c r="C41" s="225" t="s">
        <v>450</v>
      </c>
      <c r="D41" s="29" t="s">
        <v>450</v>
      </c>
      <c r="E41" s="29" t="s">
        <v>450</v>
      </c>
      <c r="F41" s="239" t="s">
        <v>450</v>
      </c>
      <c r="G41" s="29" t="s">
        <v>450</v>
      </c>
      <c r="H41" s="29" t="s">
        <v>450</v>
      </c>
    </row>
    <row r="42" spans="1:8" ht="25" customHeight="1" x14ac:dyDescent="0.3">
      <c r="B42" s="416"/>
      <c r="C42" s="233" t="s">
        <v>481</v>
      </c>
      <c r="D42" s="232" t="s">
        <v>482</v>
      </c>
      <c r="E42" s="403" t="s">
        <v>483</v>
      </c>
      <c r="F42" s="404"/>
      <c r="G42" s="392" t="s">
        <v>484</v>
      </c>
      <c r="H42" s="393"/>
    </row>
    <row r="43" spans="1:8" ht="27" customHeight="1" x14ac:dyDescent="0.3">
      <c r="B43" s="416"/>
      <c r="C43" s="240">
        <v>1</v>
      </c>
      <c r="D43" s="48"/>
      <c r="E43" s="376"/>
      <c r="F43" s="378"/>
      <c r="G43" s="241"/>
      <c r="H43" s="241"/>
    </row>
    <row r="44" spans="1:8" ht="25" customHeight="1" x14ac:dyDescent="0.3">
      <c r="B44" s="416"/>
      <c r="C44" s="240">
        <v>2</v>
      </c>
      <c r="D44" s="48"/>
      <c r="E44" s="376"/>
      <c r="F44" s="378"/>
      <c r="G44" s="241"/>
      <c r="H44" s="241"/>
    </row>
    <row r="45" spans="1:8" ht="25" customHeight="1" x14ac:dyDescent="0.3">
      <c r="B45" s="416"/>
      <c r="C45" s="240">
        <v>3</v>
      </c>
      <c r="D45" s="48"/>
      <c r="E45" s="376"/>
      <c r="F45" s="378"/>
      <c r="G45" s="241"/>
      <c r="H45" s="241"/>
    </row>
    <row r="46" spans="1:8" ht="25" customHeight="1" x14ac:dyDescent="0.3">
      <c r="A46" s="237"/>
      <c r="B46" s="416"/>
      <c r="C46" s="240">
        <v>4</v>
      </c>
      <c r="D46" s="48"/>
      <c r="E46" s="376"/>
      <c r="F46" s="378"/>
      <c r="G46" s="241"/>
      <c r="H46" s="241"/>
    </row>
    <row r="47" spans="1:8" ht="25" customHeight="1" x14ac:dyDescent="0.3">
      <c r="B47" s="417"/>
      <c r="C47" s="240">
        <v>5</v>
      </c>
      <c r="D47" s="48"/>
      <c r="E47" s="376"/>
      <c r="F47" s="378"/>
      <c r="G47" s="241"/>
      <c r="H47" s="241"/>
    </row>
    <row r="48" spans="1:8" ht="25" customHeight="1" x14ac:dyDescent="0.3">
      <c r="B48" s="242"/>
      <c r="C48" s="405"/>
      <c r="D48" s="405"/>
      <c r="E48" s="405"/>
      <c r="F48" s="405"/>
      <c r="G48" s="405"/>
      <c r="H48" s="405"/>
    </row>
    <row r="49" spans="2:8" ht="25" customHeight="1" x14ac:dyDescent="0.3">
      <c r="B49" s="242">
        <v>4</v>
      </c>
      <c r="C49" s="233" t="s">
        <v>475</v>
      </c>
      <c r="D49" s="232" t="s">
        <v>476</v>
      </c>
      <c r="E49" s="232" t="s">
        <v>477</v>
      </c>
      <c r="F49" s="232" t="s">
        <v>478</v>
      </c>
      <c r="G49" s="232" t="s">
        <v>479</v>
      </c>
      <c r="H49" s="232" t="s">
        <v>480</v>
      </c>
    </row>
    <row r="50" spans="2:8" ht="25" customHeight="1" x14ac:dyDescent="0.3">
      <c r="B50" s="415"/>
      <c r="C50" s="225" t="s">
        <v>450</v>
      </c>
      <c r="D50" s="29" t="s">
        <v>450</v>
      </c>
      <c r="E50" s="29" t="s">
        <v>450</v>
      </c>
      <c r="F50" s="239" t="s">
        <v>450</v>
      </c>
      <c r="G50" s="29" t="s">
        <v>450</v>
      </c>
      <c r="H50" s="29" t="s">
        <v>450</v>
      </c>
    </row>
    <row r="51" spans="2:8" ht="25" customHeight="1" x14ac:dyDescent="0.3">
      <c r="B51" s="416"/>
      <c r="C51" s="233" t="s">
        <v>481</v>
      </c>
      <c r="D51" s="232" t="s">
        <v>482</v>
      </c>
      <c r="E51" s="403" t="s">
        <v>483</v>
      </c>
      <c r="F51" s="404"/>
      <c r="G51" s="392" t="s">
        <v>484</v>
      </c>
      <c r="H51" s="393"/>
    </row>
    <row r="52" spans="2:8" ht="25" customHeight="1" x14ac:dyDescent="0.3">
      <c r="B52" s="416"/>
      <c r="C52" s="240">
        <v>1</v>
      </c>
      <c r="D52" s="48"/>
      <c r="E52" s="376"/>
      <c r="F52" s="378"/>
      <c r="G52" s="241"/>
      <c r="H52" s="241"/>
    </row>
    <row r="53" spans="2:8" ht="25" customHeight="1" x14ac:dyDescent="0.3">
      <c r="B53" s="416"/>
      <c r="C53" s="240">
        <v>2</v>
      </c>
      <c r="D53" s="48"/>
      <c r="E53" s="376"/>
      <c r="F53" s="378"/>
      <c r="G53" s="241"/>
      <c r="H53" s="241"/>
    </row>
    <row r="54" spans="2:8" ht="25" customHeight="1" x14ac:dyDescent="0.3">
      <c r="B54" s="416"/>
      <c r="C54" s="240">
        <v>3</v>
      </c>
      <c r="D54" s="48"/>
      <c r="E54" s="376"/>
      <c r="F54" s="378"/>
      <c r="G54" s="241"/>
      <c r="H54" s="241"/>
    </row>
    <row r="55" spans="2:8" ht="25" customHeight="1" x14ac:dyDescent="0.3">
      <c r="B55" s="416"/>
      <c r="C55" s="240">
        <v>4</v>
      </c>
      <c r="D55" s="48"/>
      <c r="E55" s="376"/>
      <c r="F55" s="378"/>
      <c r="G55" s="241"/>
      <c r="H55" s="241"/>
    </row>
    <row r="56" spans="2:8" ht="25" customHeight="1" x14ac:dyDescent="0.3">
      <c r="B56" s="417"/>
      <c r="C56" s="240">
        <v>5</v>
      </c>
      <c r="D56" s="48"/>
      <c r="E56" s="376"/>
      <c r="F56" s="378"/>
      <c r="G56" s="241"/>
      <c r="H56" s="241"/>
    </row>
    <row r="57" spans="2:8" ht="25" customHeight="1" x14ac:dyDescent="0.3">
      <c r="B57" s="242"/>
      <c r="C57" s="405"/>
      <c r="D57" s="405"/>
      <c r="E57" s="405"/>
      <c r="F57" s="405"/>
      <c r="G57" s="405"/>
      <c r="H57" s="405"/>
    </row>
    <row r="58" spans="2:8" ht="25" customHeight="1" x14ac:dyDescent="0.3">
      <c r="B58" s="242">
        <v>5</v>
      </c>
      <c r="C58" s="233" t="s">
        <v>475</v>
      </c>
      <c r="D58" s="232" t="s">
        <v>476</v>
      </c>
      <c r="E58" s="232" t="s">
        <v>477</v>
      </c>
      <c r="F58" s="232" t="s">
        <v>478</v>
      </c>
      <c r="G58" s="232" t="s">
        <v>479</v>
      </c>
      <c r="H58" s="232" t="s">
        <v>480</v>
      </c>
    </row>
    <row r="59" spans="2:8" ht="25" customHeight="1" x14ac:dyDescent="0.3">
      <c r="B59" s="415"/>
      <c r="C59" s="225" t="s">
        <v>450</v>
      </c>
      <c r="D59" s="29" t="s">
        <v>450</v>
      </c>
      <c r="E59" s="29" t="s">
        <v>450</v>
      </c>
      <c r="F59" s="239" t="s">
        <v>450</v>
      </c>
      <c r="G59" s="29" t="s">
        <v>450</v>
      </c>
      <c r="H59" s="29" t="s">
        <v>450</v>
      </c>
    </row>
    <row r="60" spans="2:8" ht="25" customHeight="1" x14ac:dyDescent="0.3">
      <c r="B60" s="416"/>
      <c r="C60" s="233" t="s">
        <v>481</v>
      </c>
      <c r="D60" s="232" t="s">
        <v>482</v>
      </c>
      <c r="E60" s="403" t="s">
        <v>483</v>
      </c>
      <c r="F60" s="404"/>
      <c r="G60" s="392" t="s">
        <v>484</v>
      </c>
      <c r="H60" s="393"/>
    </row>
    <row r="61" spans="2:8" ht="25" customHeight="1" x14ac:dyDescent="0.3">
      <c r="B61" s="416"/>
      <c r="C61" s="240">
        <v>1</v>
      </c>
      <c r="D61" s="48"/>
      <c r="E61" s="376"/>
      <c r="F61" s="378"/>
      <c r="G61" s="241"/>
      <c r="H61" s="241"/>
    </row>
    <row r="62" spans="2:8" ht="25" customHeight="1" x14ac:dyDescent="0.3">
      <c r="B62" s="416"/>
      <c r="C62" s="240">
        <v>2</v>
      </c>
      <c r="D62" s="48"/>
      <c r="E62" s="376"/>
      <c r="F62" s="378"/>
      <c r="G62" s="241"/>
      <c r="H62" s="241"/>
    </row>
    <row r="63" spans="2:8" ht="25" customHeight="1" x14ac:dyDescent="0.3">
      <c r="B63" s="416"/>
      <c r="C63" s="240">
        <v>3</v>
      </c>
      <c r="D63" s="48"/>
      <c r="E63" s="376"/>
      <c r="F63" s="378"/>
      <c r="G63" s="241"/>
      <c r="H63" s="241"/>
    </row>
    <row r="64" spans="2:8" ht="25" customHeight="1" x14ac:dyDescent="0.3">
      <c r="B64" s="416"/>
      <c r="C64" s="240">
        <v>4</v>
      </c>
      <c r="D64" s="48"/>
      <c r="E64" s="376"/>
      <c r="F64" s="378"/>
      <c r="G64" s="241"/>
      <c r="H64" s="241"/>
    </row>
    <row r="65" spans="2:8" ht="25" customHeight="1" x14ac:dyDescent="0.3">
      <c r="B65" s="417"/>
      <c r="C65" s="240">
        <v>5</v>
      </c>
      <c r="D65" s="48"/>
      <c r="E65" s="376"/>
      <c r="F65" s="378"/>
      <c r="G65" s="241"/>
      <c r="H65" s="241"/>
    </row>
    <row r="66" spans="2:8" ht="25" customHeight="1" x14ac:dyDescent="0.3">
      <c r="B66" s="405"/>
      <c r="C66" s="405"/>
      <c r="D66" s="405"/>
      <c r="E66" s="405"/>
      <c r="F66" s="405"/>
      <c r="G66" s="405"/>
      <c r="H66" s="405"/>
    </row>
    <row r="67" spans="2:8" ht="25" customHeight="1" x14ac:dyDescent="0.3">
      <c r="B67" s="231" t="s">
        <v>366</v>
      </c>
      <c r="C67" s="389" t="s">
        <v>485</v>
      </c>
      <c r="D67" s="390"/>
      <c r="E67" s="390"/>
      <c r="F67" s="390"/>
      <c r="G67" s="390"/>
      <c r="H67" s="391"/>
    </row>
    <row r="68" spans="2:8" ht="25" customHeight="1" x14ac:dyDescent="0.3">
      <c r="B68" s="415"/>
      <c r="C68" s="243" t="str">
        <f ca="1">YEAR(TODAY())-1&amp;"年平均年薪："</f>
        <v>2021年平均年薪：</v>
      </c>
      <c r="D68" s="406"/>
      <c r="E68" s="407"/>
      <c r="F68" s="408" t="s">
        <v>486</v>
      </c>
      <c r="G68" s="409"/>
      <c r="H68" s="410"/>
    </row>
    <row r="69" spans="2:8" ht="25" customHeight="1" x14ac:dyDescent="0.3">
      <c r="B69" s="416"/>
      <c r="C69" s="232" t="s">
        <v>340</v>
      </c>
      <c r="D69" s="392" t="s">
        <v>487</v>
      </c>
      <c r="E69" s="393"/>
      <c r="F69" s="392" t="s">
        <v>458</v>
      </c>
      <c r="G69" s="393"/>
      <c r="H69" s="232" t="s">
        <v>459</v>
      </c>
    </row>
    <row r="70" spans="2:8" ht="25" customHeight="1" x14ac:dyDescent="0.3">
      <c r="B70" s="416"/>
      <c r="C70" s="236">
        <v>1</v>
      </c>
      <c r="D70" s="244">
        <f>D68/1.2*0.8^2</f>
        <v>0</v>
      </c>
      <c r="E70" s="245" t="s">
        <v>488</v>
      </c>
      <c r="F70" s="411" t="s">
        <v>450</v>
      </c>
      <c r="G70" s="412"/>
      <c r="H70" s="235">
        <f>IFERROR(F70/F75,)</f>
        <v>0</v>
      </c>
    </row>
    <row r="71" spans="2:8" ht="25" customHeight="1" x14ac:dyDescent="0.3">
      <c r="B71" s="416"/>
      <c r="C71" s="236">
        <v>2</v>
      </c>
      <c r="D71" s="246">
        <f>D68/1.2*0.8^2</f>
        <v>0</v>
      </c>
      <c r="E71" s="247">
        <f>D68*0.8</f>
        <v>0</v>
      </c>
      <c r="F71" s="411" t="s">
        <v>450</v>
      </c>
      <c r="G71" s="412"/>
      <c r="H71" s="235">
        <f>IFERROR(F71/F75,)</f>
        <v>0</v>
      </c>
    </row>
    <row r="72" spans="2:8" ht="25" customHeight="1" x14ac:dyDescent="0.3">
      <c r="B72" s="416"/>
      <c r="C72" s="236">
        <v>3</v>
      </c>
      <c r="D72" s="246">
        <f>D68*0.8</f>
        <v>0</v>
      </c>
      <c r="E72" s="247">
        <f>D68*1.2</f>
        <v>0</v>
      </c>
      <c r="F72" s="411" t="s">
        <v>450</v>
      </c>
      <c r="G72" s="412"/>
      <c r="H72" s="235">
        <f>IFERROR(F72/F75,)</f>
        <v>0</v>
      </c>
    </row>
    <row r="73" spans="2:8" ht="25" customHeight="1" x14ac:dyDescent="0.3">
      <c r="B73" s="416"/>
      <c r="C73" s="236">
        <v>4</v>
      </c>
      <c r="D73" s="246">
        <f>D68*1.2</f>
        <v>0</v>
      </c>
      <c r="E73" s="247">
        <f>D68/0.8*1.2^2</f>
        <v>0</v>
      </c>
      <c r="F73" s="411" t="s">
        <v>450</v>
      </c>
      <c r="G73" s="412"/>
      <c r="H73" s="235">
        <f>IFERROR(F73/F75,)</f>
        <v>0</v>
      </c>
    </row>
    <row r="74" spans="2:8" ht="25" customHeight="1" x14ac:dyDescent="0.3">
      <c r="B74" s="416"/>
      <c r="C74" s="236">
        <v>5</v>
      </c>
      <c r="D74" s="244">
        <f>D68/0.8*1.2^2</f>
        <v>0</v>
      </c>
      <c r="E74" s="245" t="s">
        <v>489</v>
      </c>
      <c r="F74" s="411" t="s">
        <v>450</v>
      </c>
      <c r="G74" s="412"/>
      <c r="H74" s="235">
        <f>IFERROR(F74/F75,)</f>
        <v>0</v>
      </c>
    </row>
    <row r="75" spans="2:8" ht="25" customHeight="1" x14ac:dyDescent="0.3">
      <c r="B75" s="417"/>
      <c r="C75" s="232" t="s">
        <v>465</v>
      </c>
      <c r="D75" s="392"/>
      <c r="E75" s="393"/>
      <c r="F75" s="413">
        <f>SUM(F70:G74)</f>
        <v>0</v>
      </c>
      <c r="G75" s="414"/>
      <c r="H75" s="248">
        <f>IFERROR(F75/F75,)</f>
        <v>0</v>
      </c>
    </row>
    <row r="76" spans="2:8" ht="25" customHeight="1" x14ac:dyDescent="0.3"/>
    <row r="77" spans="2:8" ht="25" customHeight="1" x14ac:dyDescent="0.3"/>
    <row r="78" spans="2:8" ht="25" customHeight="1" x14ac:dyDescent="0.3"/>
    <row r="79" spans="2:8" ht="25" customHeight="1" x14ac:dyDescent="0.3"/>
    <row r="80" spans="2:8" ht="25" customHeight="1" x14ac:dyDescent="0.3"/>
    <row r="81" ht="25" customHeight="1" x14ac:dyDescent="0.3"/>
    <row r="82" ht="25" customHeight="1" x14ac:dyDescent="0.3"/>
    <row r="83" ht="25" customHeight="1" x14ac:dyDescent="0.3"/>
    <row r="84" ht="25" customHeight="1" x14ac:dyDescent="0.3"/>
    <row r="85" ht="25" customHeight="1" x14ac:dyDescent="0.3"/>
    <row r="86" ht="25" customHeight="1" x14ac:dyDescent="0.3"/>
    <row r="87" ht="25" customHeight="1" x14ac:dyDescent="0.3"/>
    <row r="88" ht="25" customHeight="1" x14ac:dyDescent="0.3"/>
    <row r="89" ht="25" customHeight="1" x14ac:dyDescent="0.3"/>
    <row r="90" ht="25" customHeight="1" x14ac:dyDescent="0.3"/>
    <row r="91" ht="25" customHeight="1" x14ac:dyDescent="0.3"/>
    <row r="92" ht="25" customHeight="1" x14ac:dyDescent="0.3"/>
    <row r="93" ht="25" customHeight="1" x14ac:dyDescent="0.3"/>
    <row r="94" ht="25" customHeight="1" x14ac:dyDescent="0.3"/>
    <row r="95" ht="25" customHeight="1" x14ac:dyDescent="0.3"/>
    <row r="96" ht="25" customHeight="1" x14ac:dyDescent="0.3"/>
    <row r="97" ht="25" customHeight="1" x14ac:dyDescent="0.3"/>
    <row r="98" ht="25" customHeight="1" x14ac:dyDescent="0.3"/>
    <row r="99" ht="25" customHeight="1" x14ac:dyDescent="0.3"/>
    <row r="100" ht="25" customHeight="1" x14ac:dyDescent="0.3"/>
    <row r="101" ht="25" customHeight="1" x14ac:dyDescent="0.3"/>
    <row r="102" ht="25" customHeight="1" x14ac:dyDescent="0.3"/>
    <row r="103" ht="25" customHeight="1" x14ac:dyDescent="0.3"/>
    <row r="104" ht="25" customHeight="1" x14ac:dyDescent="0.3"/>
    <row r="105" ht="25" customHeight="1" x14ac:dyDescent="0.3"/>
    <row r="106" ht="25" customHeight="1" x14ac:dyDescent="0.3"/>
    <row r="107" ht="25" customHeight="1" x14ac:dyDescent="0.3"/>
    <row r="108" ht="25" customHeight="1" x14ac:dyDescent="0.3"/>
    <row r="109" ht="25" customHeight="1" x14ac:dyDescent="0.3"/>
    <row r="110" ht="25" customHeight="1" x14ac:dyDescent="0.3"/>
  </sheetData>
  <sheetProtection algorithmName="SHA-512" hashValue="/yiJvgICHAmkIA08r6oN/yw3JGTeuzzQPOR8Hu6AsFKwvgGyMXwDt1bXDGGb06Jowt8DhjA+CwOT4DcjoOPTqg==" saltValue="RFp/nY6kyBcxKrwiYJHAXw==" spinCount="100000" sheet="1" objects="1" scenarios="1"/>
  <mergeCells count="98">
    <mergeCell ref="B41:B47"/>
    <mergeCell ref="B50:B56"/>
    <mergeCell ref="B59:B65"/>
    <mergeCell ref="B68:B75"/>
    <mergeCell ref="A1:A10"/>
    <mergeCell ref="A12:A19"/>
    <mergeCell ref="A21:A29"/>
    <mergeCell ref="A32:A40"/>
    <mergeCell ref="B4:B10"/>
    <mergeCell ref="B23:B29"/>
    <mergeCell ref="B32:B38"/>
    <mergeCell ref="A11:XFD11"/>
    <mergeCell ref="C12:H12"/>
    <mergeCell ref="D13:E13"/>
    <mergeCell ref="F13:G13"/>
    <mergeCell ref="D14:E14"/>
    <mergeCell ref="F71:G71"/>
    <mergeCell ref="F72:G72"/>
    <mergeCell ref="F73:G73"/>
    <mergeCell ref="F74:G74"/>
    <mergeCell ref="D75:E75"/>
    <mergeCell ref="F75:G75"/>
    <mergeCell ref="D68:E68"/>
    <mergeCell ref="F68:H68"/>
    <mergeCell ref="D69:E69"/>
    <mergeCell ref="F69:G69"/>
    <mergeCell ref="F70:G70"/>
    <mergeCell ref="E63:F63"/>
    <mergeCell ref="E64:F64"/>
    <mergeCell ref="E65:F65"/>
    <mergeCell ref="B66:H66"/>
    <mergeCell ref="C67:H67"/>
    <mergeCell ref="C57:H57"/>
    <mergeCell ref="E60:F60"/>
    <mergeCell ref="G60:H60"/>
    <mergeCell ref="E61:F61"/>
    <mergeCell ref="E62:F62"/>
    <mergeCell ref="E52:F52"/>
    <mergeCell ref="E53:F53"/>
    <mergeCell ref="E54:F54"/>
    <mergeCell ref="E55:F55"/>
    <mergeCell ref="E56:F56"/>
    <mergeCell ref="E45:F45"/>
    <mergeCell ref="E46:F46"/>
    <mergeCell ref="E47:F47"/>
    <mergeCell ref="C48:H48"/>
    <mergeCell ref="E51:F51"/>
    <mergeCell ref="G51:H51"/>
    <mergeCell ref="C39:H39"/>
    <mergeCell ref="E42:F42"/>
    <mergeCell ref="G42:H42"/>
    <mergeCell ref="E43:F43"/>
    <mergeCell ref="E44:F44"/>
    <mergeCell ref="E34:F34"/>
    <mergeCell ref="E35:F35"/>
    <mergeCell ref="E36:F36"/>
    <mergeCell ref="E37:F37"/>
    <mergeCell ref="E38:F38"/>
    <mergeCell ref="E27:F27"/>
    <mergeCell ref="E28:F28"/>
    <mergeCell ref="E29:F29"/>
    <mergeCell ref="C30:H30"/>
    <mergeCell ref="E33:F33"/>
    <mergeCell ref="G33:H33"/>
    <mergeCell ref="C21:H21"/>
    <mergeCell ref="E24:F24"/>
    <mergeCell ref="G24:H24"/>
    <mergeCell ref="E25:F25"/>
    <mergeCell ref="E26:F26"/>
    <mergeCell ref="D18:E18"/>
    <mergeCell ref="F18:G18"/>
    <mergeCell ref="D19:E19"/>
    <mergeCell ref="F19:G19"/>
    <mergeCell ref="A20:XFD20"/>
    <mergeCell ref="D15:E15"/>
    <mergeCell ref="F15:G15"/>
    <mergeCell ref="D16:E16"/>
    <mergeCell ref="F16:G16"/>
    <mergeCell ref="D17:E17"/>
    <mergeCell ref="F17:G17"/>
    <mergeCell ref="F14:G14"/>
    <mergeCell ref="D8:E8"/>
    <mergeCell ref="F8:G8"/>
    <mergeCell ref="D9:E9"/>
    <mergeCell ref="F9:G9"/>
    <mergeCell ref="D10:E10"/>
    <mergeCell ref="F10:G10"/>
    <mergeCell ref="D5:E5"/>
    <mergeCell ref="F5:G5"/>
    <mergeCell ref="D6:E6"/>
    <mergeCell ref="F6:G6"/>
    <mergeCell ref="D7:E7"/>
    <mergeCell ref="F7:G7"/>
    <mergeCell ref="B1:H1"/>
    <mergeCell ref="C2:H2"/>
    <mergeCell ref="C3:H3"/>
    <mergeCell ref="D4:E4"/>
    <mergeCell ref="F4:G4"/>
  </mergeCells>
  <phoneticPr fontId="51" type="noConversion"/>
  <dataValidations count="7">
    <dataValidation type="list" allowBlank="1" showInputMessage="1" showErrorMessage="1" sqref="D23 D32 D41 D50 D59">
      <formula1>"男,女"</formula1>
    </dataValidation>
    <dataValidation type="decimal" allowBlank="1" showInputMessage="1" showErrorMessage="1" error="输入格式为 yyyy/MM_x000a_" sqref="F23">
      <formula1>-100000000000</formula1>
      <formula2>10000000</formula2>
    </dataValidation>
    <dataValidation type="list" allowBlank="1" showInputMessage="1" showErrorMessage="1" sqref="G23 G32 G41 G50 G59">
      <formula1>"博士及以上,硕士,大学本科,大专,高中及以下"</formula1>
    </dataValidation>
    <dataValidation type="decimal" allowBlank="1" showInputMessage="1" showErrorMessage="1" error="输入格式为 yyyy/MM" sqref="F32 F41 F50 F59 G61:H65 G25:H29 G34:H38 G43:H47 G52:H56">
      <formula1>-100000000000</formula1>
      <formula2>10000000</formula2>
    </dataValidation>
    <dataValidation type="custom" allowBlank="1" showInputMessage="1" showErrorMessage="1" sqref="D68:E68">
      <formula1>ISNUMBER(D68)</formula1>
    </dataValidation>
    <dataValidation type="decimal" allowBlank="1" showInputMessage="1" showErrorMessage="1" sqref="F70:G75">
      <formula1>-10000000000000</formula1>
      <formula2>10000000000000</formula2>
    </dataValidation>
    <dataValidation type="decimal" allowBlank="1" showInputMessage="1" showErrorMessage="1" sqref="F14:G18 F5:G9">
      <formula1>0</formula1>
      <formula2>10000000000000</formula2>
    </dataValidation>
  </dataValidations>
  <pageMargins left="0.69930555555555596" right="0.69930555555555596"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79"/>
  <sheetViews>
    <sheetView topLeftCell="B7" workbookViewId="0">
      <selection activeCell="C16" sqref="C16"/>
    </sheetView>
  </sheetViews>
  <sheetFormatPr defaultColWidth="9" defaultRowHeight="14" x14ac:dyDescent="0.3"/>
  <cols>
    <col min="1" max="1" width="4.33203125" style="316" customWidth="1"/>
    <col min="2" max="2" width="8.58203125" style="3" customWidth="1"/>
    <col min="3" max="3" width="12.83203125" customWidth="1"/>
    <col min="4" max="4" width="13.83203125" customWidth="1"/>
    <col min="5" max="5" width="5.33203125" customWidth="1"/>
    <col min="6" max="6" width="19.08203125" customWidth="1"/>
    <col min="7" max="7" width="22.58203125" customWidth="1"/>
    <col min="8" max="8" width="16.58203125" customWidth="1"/>
    <col min="9" max="11" width="9" hidden="1" customWidth="1"/>
    <col min="19" max="19" width="7.83203125" customWidth="1"/>
    <col min="20" max="20" width="17.33203125" hidden="1" customWidth="1"/>
    <col min="21" max="21" width="9" hidden="1" customWidth="1"/>
    <col min="22" max="22" width="14.08203125" hidden="1" customWidth="1"/>
    <col min="23" max="23" width="9" hidden="1" customWidth="1"/>
    <col min="24" max="24" width="7.33203125" style="198" hidden="1" customWidth="1"/>
    <col min="25" max="25" width="4.58203125" hidden="1" customWidth="1"/>
    <col min="26" max="26" width="12.83203125" style="3" hidden="1" customWidth="1"/>
    <col min="28" max="28" width="17.58203125" customWidth="1"/>
    <col min="29" max="29" width="18.08203125" customWidth="1"/>
    <col min="30" max="30" width="17.33203125" customWidth="1"/>
    <col min="36" max="36" width="9.83203125" customWidth="1"/>
  </cols>
  <sheetData>
    <row r="1" spans="2:26" ht="25" customHeight="1" x14ac:dyDescent="0.3">
      <c r="B1" s="348" t="s">
        <v>490</v>
      </c>
      <c r="C1" s="348"/>
      <c r="D1" s="348"/>
      <c r="E1" s="348"/>
      <c r="F1" s="348"/>
      <c r="G1" s="348"/>
      <c r="H1" s="348"/>
    </row>
    <row r="2" spans="2:26" ht="25" customHeight="1" x14ac:dyDescent="0.3">
      <c r="B2" s="199" t="s">
        <v>340</v>
      </c>
      <c r="C2" s="349" t="s">
        <v>341</v>
      </c>
      <c r="D2" s="350"/>
      <c r="E2" s="350"/>
      <c r="F2" s="350"/>
      <c r="G2" s="351"/>
      <c r="H2" s="6" t="s">
        <v>3</v>
      </c>
    </row>
    <row r="3" spans="2:26" ht="25" customHeight="1" x14ac:dyDescent="0.3">
      <c r="B3" s="200" t="s">
        <v>342</v>
      </c>
      <c r="C3" s="352" t="s">
        <v>491</v>
      </c>
      <c r="D3" s="353"/>
      <c r="E3" s="353"/>
      <c r="F3" s="353"/>
      <c r="G3" s="354"/>
      <c r="H3" s="201"/>
    </row>
    <row r="4" spans="2:26" ht="25" customHeight="1" x14ac:dyDescent="0.3">
      <c r="B4" s="202"/>
      <c r="C4" s="355"/>
      <c r="D4" s="356"/>
      <c r="E4" s="356"/>
      <c r="F4" s="356"/>
      <c r="G4" s="357"/>
      <c r="H4" s="203" t="s">
        <v>5</v>
      </c>
    </row>
    <row r="5" spans="2:26" ht="25" customHeight="1" x14ac:dyDescent="0.3">
      <c r="B5" s="202" t="s">
        <v>344</v>
      </c>
      <c r="C5" s="352" t="s">
        <v>492</v>
      </c>
      <c r="D5" s="353"/>
      <c r="E5" s="353"/>
      <c r="F5" s="353"/>
      <c r="G5" s="354"/>
      <c r="H5" s="201"/>
      <c r="T5" s="19" t="s">
        <v>493</v>
      </c>
      <c r="X5" s="19" t="s">
        <v>494</v>
      </c>
      <c r="Z5" s="220" t="s">
        <v>495</v>
      </c>
    </row>
    <row r="6" spans="2:26" ht="25" customHeight="1" x14ac:dyDescent="0.3">
      <c r="B6" s="202"/>
      <c r="C6" s="358"/>
      <c r="D6" s="359"/>
      <c r="E6" s="359"/>
      <c r="F6" s="359"/>
      <c r="G6" s="360"/>
      <c r="H6" s="203" t="s">
        <v>5</v>
      </c>
      <c r="T6" s="19" t="s">
        <v>496</v>
      </c>
      <c r="V6" s="219" t="s">
        <v>497</v>
      </c>
      <c r="X6" s="19" t="s">
        <v>368</v>
      </c>
      <c r="Z6" s="220" t="s">
        <v>498</v>
      </c>
    </row>
    <row r="7" spans="2:26" ht="25" customHeight="1" x14ac:dyDescent="0.3">
      <c r="B7" s="202" t="s">
        <v>362</v>
      </c>
      <c r="C7" s="352" t="s">
        <v>499</v>
      </c>
      <c r="D7" s="353"/>
      <c r="E7" s="353"/>
      <c r="F7" s="353"/>
      <c r="G7" s="354"/>
      <c r="H7" s="201"/>
      <c r="V7" s="219" t="s">
        <v>500</v>
      </c>
      <c r="X7" s="19" t="s">
        <v>501</v>
      </c>
      <c r="Z7" s="220" t="s">
        <v>502</v>
      </c>
    </row>
    <row r="8" spans="2:26" ht="25" customHeight="1" x14ac:dyDescent="0.3">
      <c r="B8" s="202"/>
      <c r="C8" s="358"/>
      <c r="D8" s="359"/>
      <c r="E8" s="359"/>
      <c r="F8" s="359"/>
      <c r="G8" s="360"/>
      <c r="H8" s="203" t="s">
        <v>5</v>
      </c>
      <c r="V8" s="219" t="s">
        <v>503</v>
      </c>
      <c r="X8" s="19" t="s">
        <v>504</v>
      </c>
      <c r="Z8" s="220" t="s">
        <v>505</v>
      </c>
    </row>
    <row r="9" spans="2:26" ht="25" hidden="1" customHeight="1" x14ac:dyDescent="0.3">
      <c r="B9" s="202" t="s">
        <v>366</v>
      </c>
      <c r="C9" s="372" t="s">
        <v>506</v>
      </c>
      <c r="D9" s="372"/>
      <c r="E9" s="372"/>
      <c r="F9" s="372"/>
      <c r="G9" s="372"/>
      <c r="H9" s="201"/>
      <c r="V9" s="201" t="s">
        <v>507</v>
      </c>
      <c r="X9" s="221"/>
      <c r="Z9" s="19" t="s">
        <v>508</v>
      </c>
    </row>
    <row r="10" spans="2:26" ht="19.5" hidden="1" customHeight="1" x14ac:dyDescent="0.3">
      <c r="B10" s="331"/>
      <c r="C10" s="547" t="s">
        <v>1077</v>
      </c>
      <c r="D10" s="426"/>
      <c r="E10" s="426"/>
      <c r="F10" s="426"/>
      <c r="G10" s="426"/>
      <c r="H10" s="427"/>
      <c r="X10" s="221"/>
      <c r="Z10" s="19" t="s">
        <v>510</v>
      </c>
    </row>
    <row r="11" spans="2:26" ht="30.65" hidden="1" customHeight="1" x14ac:dyDescent="0.3">
      <c r="B11" s="332"/>
      <c r="C11" s="75"/>
      <c r="D11" s="424" t="str">
        <f ca="1">YEAR(TODAY())-3&amp;"年"</f>
        <v>2019年</v>
      </c>
      <c r="E11" s="425"/>
      <c r="F11" s="75" t="str">
        <f ca="1">YEAR(TODAY())-2&amp;"年"</f>
        <v>2020年</v>
      </c>
      <c r="G11" s="75" t="str">
        <f ca="1">YEAR(TODAY())-1&amp;"年"</f>
        <v>2021年</v>
      </c>
      <c r="H11" s="75" t="str">
        <f>TEXT(基本信息!C3,"yyyy年m月")</f>
        <v>2022年9月</v>
      </c>
      <c r="J11" s="218" t="str">
        <f ca="1">MID(G11,1,4)</f>
        <v>2021</v>
      </c>
      <c r="K11" s="75" t="str">
        <f>MID(H11,1,4)</f>
        <v>2022</v>
      </c>
      <c r="Z11" s="19" t="s">
        <v>511</v>
      </c>
    </row>
    <row r="12" spans="2:26" ht="27.65" hidden="1" customHeight="1" x14ac:dyDescent="0.3">
      <c r="B12" s="333"/>
      <c r="C12" s="19" t="s">
        <v>512</v>
      </c>
      <c r="D12" s="406" t="s">
        <v>450</v>
      </c>
      <c r="E12" s="407"/>
      <c r="F12" s="52" t="s">
        <v>450</v>
      </c>
      <c r="G12" s="52" t="s">
        <v>450</v>
      </c>
      <c r="H12" s="52" t="str">
        <f ca="1">IF(J11=K11,"不需要填写","请输入")</f>
        <v>请输入</v>
      </c>
      <c r="I12" s="2" t="s">
        <v>451</v>
      </c>
      <c r="J12" s="2" t="s">
        <v>450</v>
      </c>
      <c r="Z12" s="19" t="s">
        <v>513</v>
      </c>
    </row>
    <row r="13" spans="2:26" ht="25" customHeight="1" x14ac:dyDescent="0.3">
      <c r="B13" s="202" t="s">
        <v>1078</v>
      </c>
      <c r="C13" s="352" t="s">
        <v>514</v>
      </c>
      <c r="D13" s="353"/>
      <c r="E13" s="353"/>
      <c r="F13" s="353"/>
      <c r="G13" s="354"/>
      <c r="H13" s="224"/>
      <c r="Z13" s="19" t="s">
        <v>515</v>
      </c>
    </row>
    <row r="14" spans="2:26" ht="25" customHeight="1" x14ac:dyDescent="0.3">
      <c r="B14" s="202"/>
      <c r="C14" s="376"/>
      <c r="D14" s="377"/>
      <c r="E14" s="377"/>
      <c r="F14" s="377"/>
      <c r="G14" s="378"/>
      <c r="H14" s="203" t="s">
        <v>5</v>
      </c>
      <c r="Z14" s="19" t="s">
        <v>516</v>
      </c>
    </row>
    <row r="15" spans="2:26" ht="25" customHeight="1" x14ac:dyDescent="0.3"/>
    <row r="16" spans="2:26" ht="25" customHeight="1" x14ac:dyDescent="0.3"/>
    <row r="17" ht="25" customHeight="1" x14ac:dyDescent="0.3"/>
    <row r="18" ht="25" customHeight="1" x14ac:dyDescent="0.3"/>
    <row r="19" ht="25" customHeight="1" x14ac:dyDescent="0.3"/>
    <row r="20" ht="25" customHeight="1" x14ac:dyDescent="0.3"/>
    <row r="21" ht="25" customHeight="1" x14ac:dyDescent="0.3"/>
    <row r="22" ht="25" customHeight="1" x14ac:dyDescent="0.3"/>
    <row r="23" ht="25" customHeight="1" x14ac:dyDescent="0.3"/>
    <row r="24" ht="25" customHeight="1" x14ac:dyDescent="0.3"/>
    <row r="25" ht="25" customHeight="1" x14ac:dyDescent="0.3"/>
    <row r="26" ht="25" customHeight="1" x14ac:dyDescent="0.3"/>
    <row r="27" ht="25" customHeight="1" x14ac:dyDescent="0.3"/>
    <row r="28" ht="25" customHeight="1" x14ac:dyDescent="0.3"/>
    <row r="29" ht="25" customHeight="1" x14ac:dyDescent="0.3"/>
    <row r="30" ht="25" customHeight="1" x14ac:dyDescent="0.3"/>
    <row r="31" ht="25" customHeight="1" x14ac:dyDescent="0.3"/>
    <row r="32" ht="25" customHeight="1" x14ac:dyDescent="0.3"/>
    <row r="33" ht="25" customHeight="1" x14ac:dyDescent="0.3"/>
    <row r="34" ht="25" customHeight="1" x14ac:dyDescent="0.3"/>
    <row r="35" ht="25" customHeight="1" x14ac:dyDescent="0.3"/>
    <row r="36" ht="25" customHeight="1" x14ac:dyDescent="0.3"/>
    <row r="37" ht="25" customHeight="1" x14ac:dyDescent="0.3"/>
    <row r="38" ht="25" customHeight="1" x14ac:dyDescent="0.3"/>
    <row r="39" ht="25" customHeight="1" x14ac:dyDescent="0.3"/>
    <row r="40" ht="25" customHeight="1" x14ac:dyDescent="0.3"/>
    <row r="41" ht="25" customHeight="1" x14ac:dyDescent="0.3"/>
    <row r="42" ht="25" customHeight="1" x14ac:dyDescent="0.3"/>
    <row r="43" ht="25" customHeight="1" x14ac:dyDescent="0.3"/>
    <row r="44" ht="25" customHeight="1" x14ac:dyDescent="0.3"/>
    <row r="45" ht="25" customHeight="1" x14ac:dyDescent="0.3"/>
    <row r="46" ht="25" customHeight="1" x14ac:dyDescent="0.3"/>
    <row r="47" ht="25" customHeight="1" x14ac:dyDescent="0.3"/>
    <row r="48" ht="25" customHeight="1" x14ac:dyDescent="0.3"/>
    <row r="49" ht="25" customHeight="1" x14ac:dyDescent="0.3"/>
    <row r="50" ht="25" customHeight="1" x14ac:dyDescent="0.3"/>
    <row r="51" ht="25" customHeight="1" x14ac:dyDescent="0.3"/>
    <row r="52" ht="25" customHeight="1" x14ac:dyDescent="0.3"/>
    <row r="53" ht="25" customHeight="1" x14ac:dyDescent="0.3"/>
    <row r="54" ht="25" customHeight="1" x14ac:dyDescent="0.3"/>
    <row r="55" ht="25" customHeight="1" x14ac:dyDescent="0.3"/>
    <row r="56" ht="25" customHeight="1" x14ac:dyDescent="0.3"/>
    <row r="57" ht="25" customHeight="1" x14ac:dyDescent="0.3"/>
    <row r="58" ht="25" customHeight="1" x14ac:dyDescent="0.3"/>
    <row r="59" ht="25" customHeight="1" x14ac:dyDescent="0.3"/>
    <row r="60" ht="25" customHeight="1" x14ac:dyDescent="0.3"/>
    <row r="61" ht="25" customHeight="1" x14ac:dyDescent="0.3"/>
    <row r="62" ht="25" customHeight="1" x14ac:dyDescent="0.3"/>
    <row r="63" ht="25" customHeight="1" x14ac:dyDescent="0.3"/>
    <row r="64" ht="25" customHeight="1" x14ac:dyDescent="0.3"/>
    <row r="65" ht="25" customHeight="1" x14ac:dyDescent="0.3"/>
    <row r="66" ht="25" customHeight="1" x14ac:dyDescent="0.3"/>
    <row r="67" ht="25" customHeight="1" x14ac:dyDescent="0.3"/>
    <row r="68" ht="25" customHeight="1" x14ac:dyDescent="0.3"/>
    <row r="69" ht="25" customHeight="1" x14ac:dyDescent="0.3"/>
    <row r="70" ht="25" customHeight="1" x14ac:dyDescent="0.3"/>
    <row r="71" ht="25" customHeight="1" x14ac:dyDescent="0.3"/>
    <row r="72" ht="25" customHeight="1" x14ac:dyDescent="0.3"/>
    <row r="73" ht="25" customHeight="1" x14ac:dyDescent="0.3"/>
    <row r="74" ht="25" customHeight="1" x14ac:dyDescent="0.3"/>
    <row r="75" ht="25" customHeight="1" x14ac:dyDescent="0.3"/>
    <row r="76" ht="25" customHeight="1" x14ac:dyDescent="0.3"/>
    <row r="77" ht="25" customHeight="1" x14ac:dyDescent="0.3"/>
    <row r="78" ht="25" customHeight="1" x14ac:dyDescent="0.3"/>
    <row r="79" ht="25" customHeight="1" x14ac:dyDescent="0.3"/>
  </sheetData>
  <sheetProtection algorithmName="SHA-512" hashValue="hD1pLszUOZ8hFO7MAS2u5ZVUOUXkv8sLUNeDyNt15+/lis3ld32276EY/SIexyw78Qw1R4/N9RN6nbFknGhU9Q==" saltValue="rgY0zlihamtBHokLzqslzA==" spinCount="100000" sheet="1" objects="1" scenarios="1"/>
  <protectedRanges>
    <protectedRange sqref="C4" name="区域1" securityDescriptor=""/>
  </protectedRanges>
  <mergeCells count="16">
    <mergeCell ref="D11:E11"/>
    <mergeCell ref="D12:E12"/>
    <mergeCell ref="C13:G13"/>
    <mergeCell ref="C14:G14"/>
    <mergeCell ref="A1:A1048576"/>
    <mergeCell ref="B10:B12"/>
    <mergeCell ref="C6:G6"/>
    <mergeCell ref="C7:G7"/>
    <mergeCell ref="C8:G8"/>
    <mergeCell ref="C9:G9"/>
    <mergeCell ref="C10:H10"/>
    <mergeCell ref="B1:H1"/>
    <mergeCell ref="C2:G2"/>
    <mergeCell ref="C3:G3"/>
    <mergeCell ref="C4:G4"/>
    <mergeCell ref="C5:G5"/>
  </mergeCells>
  <phoneticPr fontId="51" type="noConversion"/>
  <conditionalFormatting sqref="H12">
    <cfRule type="cellIs" dxfId="17" priority="1" operator="equal">
      <formula>$J$12</formula>
    </cfRule>
    <cfRule type="cellIs" dxfId="16" priority="2" operator="equal">
      <formula>$I$12</formula>
    </cfRule>
    <cfRule type="cellIs" dxfId="15" priority="3" operator="equal">
      <formula>$J$30</formula>
    </cfRule>
    <cfRule type="cellIs" dxfId="14" priority="4" operator="equal">
      <formula>$I$30</formula>
    </cfRule>
    <cfRule type="cellIs" dxfId="13" priority="5" operator="equal">
      <formula>#REF!</formula>
    </cfRule>
    <cfRule type="cellIs" dxfId="12" priority="6" operator="equal">
      <formula>#REF!</formula>
    </cfRule>
  </conditionalFormatting>
  <conditionalFormatting sqref="I12:J12">
    <cfRule type="cellIs" dxfId="11" priority="7" operator="equal">
      <formula>$J$30</formula>
    </cfRule>
    <cfRule type="cellIs" dxfId="10" priority="8" operator="equal">
      <formula>$I$30</formula>
    </cfRule>
  </conditionalFormatting>
  <dataValidations count="5">
    <dataValidation type="list" allowBlank="1" showInputMessage="1" showErrorMessage="1" sqref="C4:G4">
      <formula1>$V$6:$V$9</formula1>
    </dataValidation>
    <dataValidation type="list" allowBlank="1" showInputMessage="1" showErrorMessage="1" sqref="C6:G6">
      <formula1>$T$5:$T$6</formula1>
    </dataValidation>
    <dataValidation type="list" allowBlank="1" showInputMessage="1" showErrorMessage="1" sqref="C8:G8">
      <formula1>$Z$5:$Z$14</formula1>
    </dataValidation>
    <dataValidation type="custom" allowBlank="1" showInputMessage="1" showErrorMessage="1" sqref="D12 F12:G12">
      <formula1>ISNUMBER(D12)</formula1>
    </dataValidation>
    <dataValidation type="list" allowBlank="1" showInputMessage="1" showErrorMessage="1" sqref="C14:G14">
      <formula1>$X$5:$X$8</formula1>
    </dataValidation>
  </dataValidations>
  <pageMargins left="0.69930555555555596" right="0.69930555555555596"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30"/>
  <sheetViews>
    <sheetView topLeftCell="A25" workbookViewId="0">
      <selection activeCell="C29" sqref="C29"/>
    </sheetView>
  </sheetViews>
  <sheetFormatPr defaultColWidth="9" defaultRowHeight="25" customHeight="1" x14ac:dyDescent="0.3"/>
  <cols>
    <col min="1" max="1" width="3.58203125" style="316" customWidth="1"/>
    <col min="3" max="3" width="24.33203125" style="198" customWidth="1"/>
    <col min="4" max="4" width="15" customWidth="1"/>
    <col min="5" max="5" width="31.58203125" customWidth="1"/>
    <col min="6" max="6" width="61.58203125" customWidth="1"/>
    <col min="22" max="22" width="7.83203125" customWidth="1"/>
    <col min="23" max="23" width="11.25" hidden="1" customWidth="1"/>
    <col min="24" max="24" width="11.58203125" hidden="1" customWidth="1"/>
    <col min="25" max="26" width="11.5" hidden="1" customWidth="1"/>
    <col min="27" max="27" width="9" hidden="1" customWidth="1"/>
    <col min="28" max="28" width="10.08203125" hidden="1" customWidth="1"/>
    <col min="29" max="29" width="9" hidden="1" customWidth="1"/>
    <col min="30" max="30" width="78.83203125" hidden="1" customWidth="1"/>
  </cols>
  <sheetData>
    <row r="1" spans="2:26" ht="25" customHeight="1" x14ac:dyDescent="0.3">
      <c r="B1" s="222" t="s">
        <v>517</v>
      </c>
      <c r="C1" s="198">
        <f>'软性指标-行业环境（必填）'!C4</f>
        <v>0</v>
      </c>
      <c r="D1">
        <v>1</v>
      </c>
      <c r="E1">
        <v>1</v>
      </c>
      <c r="W1" s="223">
        <v>100</v>
      </c>
      <c r="X1" s="223">
        <v>100</v>
      </c>
      <c r="Y1" s="223">
        <v>100</v>
      </c>
      <c r="Z1" s="223">
        <v>100</v>
      </c>
    </row>
    <row r="2" spans="2:26" ht="25" customHeight="1" x14ac:dyDescent="0.3">
      <c r="B2" s="222" t="s">
        <v>518</v>
      </c>
      <c r="C2" s="198" t="str">
        <f>'软性指标-行业环境（必填）'!D6&amp;","&amp;'软性指标-行业环境（必填）'!D7&amp;","&amp;'软性指标-行业环境（必填）'!D8&amp;","&amp;'软性指标-行业环境（必填）'!D9</f>
        <v>,,,</v>
      </c>
      <c r="D2">
        <v>1</v>
      </c>
      <c r="E2">
        <v>2</v>
      </c>
    </row>
    <row r="3" spans="2:26" ht="25" customHeight="1" x14ac:dyDescent="0.3">
      <c r="B3" s="222" t="s">
        <v>519</v>
      </c>
      <c r="C3" s="198">
        <f>'软性指标-行业环境（必填）'!C11</f>
        <v>0</v>
      </c>
      <c r="D3">
        <v>1</v>
      </c>
      <c r="E3">
        <v>3</v>
      </c>
    </row>
    <row r="4" spans="2:26" ht="25" customHeight="1" x14ac:dyDescent="0.3">
      <c r="B4" s="222" t="s">
        <v>520</v>
      </c>
      <c r="C4" s="198">
        <f>'软性指标-行业环境（必填）'!C13</f>
        <v>0</v>
      </c>
      <c r="D4">
        <v>1</v>
      </c>
      <c r="E4">
        <v>1</v>
      </c>
    </row>
    <row r="5" spans="2:26" ht="25" customHeight="1" x14ac:dyDescent="0.3">
      <c r="B5" s="222" t="s">
        <v>521</v>
      </c>
      <c r="C5" s="198">
        <f>'软性指标-行业环境（必填）'!C15</f>
        <v>0</v>
      </c>
      <c r="D5">
        <v>1</v>
      </c>
      <c r="E5">
        <v>1</v>
      </c>
    </row>
    <row r="6" spans="2:26" ht="25" customHeight="1" x14ac:dyDescent="0.3">
      <c r="B6" s="222" t="s">
        <v>517</v>
      </c>
      <c r="C6" s="198">
        <f>'软性指标-产品竞争力（必填）'!C4</f>
        <v>0</v>
      </c>
      <c r="D6">
        <v>2</v>
      </c>
      <c r="E6">
        <v>1</v>
      </c>
    </row>
    <row r="7" spans="2:26" ht="25" customHeight="1" x14ac:dyDescent="0.3">
      <c r="B7" s="222" t="s">
        <v>518</v>
      </c>
      <c r="C7" s="198">
        <f>'软性指标-产品竞争力（必填）'!C6</f>
        <v>0</v>
      </c>
      <c r="D7">
        <v>2</v>
      </c>
      <c r="E7">
        <v>1</v>
      </c>
    </row>
    <row r="8" spans="2:26" ht="25" customHeight="1" x14ac:dyDescent="0.3">
      <c r="B8" s="222" t="s">
        <v>519</v>
      </c>
      <c r="C8" s="198">
        <f>'软性指标-产品竞争力（必填）'!C8</f>
        <v>0</v>
      </c>
      <c r="D8">
        <v>2</v>
      </c>
      <c r="E8">
        <v>1</v>
      </c>
    </row>
    <row r="9" spans="2:26" ht="25" customHeight="1" x14ac:dyDescent="0.3">
      <c r="B9" s="222" t="s">
        <v>520</v>
      </c>
      <c r="C9" s="198">
        <f>'软性指标-产品竞争力（必填）'!C10</f>
        <v>0</v>
      </c>
      <c r="D9">
        <v>2</v>
      </c>
      <c r="E9">
        <v>1</v>
      </c>
    </row>
    <row r="10" spans="2:26" ht="25" customHeight="1" x14ac:dyDescent="0.3">
      <c r="B10" s="222" t="s">
        <v>521</v>
      </c>
      <c r="C10" s="198">
        <f>'软性指标-产品竞争力（必填）'!C12</f>
        <v>0</v>
      </c>
      <c r="D10">
        <v>2</v>
      </c>
      <c r="E10">
        <v>1</v>
      </c>
    </row>
    <row r="11" spans="2:26" ht="25" customHeight="1" x14ac:dyDescent="0.3">
      <c r="B11" s="222" t="s">
        <v>522</v>
      </c>
      <c r="C11" s="198">
        <f>'软性指标-产品竞争力（必填）'!C14</f>
        <v>0</v>
      </c>
      <c r="D11">
        <v>2</v>
      </c>
      <c r="E11">
        <v>1</v>
      </c>
    </row>
    <row r="12" spans="2:26" ht="25" customHeight="1" x14ac:dyDescent="0.3">
      <c r="B12" s="222" t="s">
        <v>523</v>
      </c>
      <c r="C12" s="198" t="str">
        <f>IF('软性指标-产品竞争力（必填）'!C16="","",IF('软性指标-产品竞争力（必填）'!C16="11个及以上",11,'软性指标-产品竞争力（必填）'!C16))</f>
        <v/>
      </c>
      <c r="D12">
        <v>2</v>
      </c>
      <c r="E12">
        <v>4</v>
      </c>
    </row>
    <row r="13" spans="2:26" ht="25" customHeight="1" x14ac:dyDescent="0.3">
      <c r="B13" s="222" t="s">
        <v>524</v>
      </c>
      <c r="C13" s="198">
        <f>IF('软性指标-产品竞争力（必填）'!C18="4%及以下",0.04,IF('软性指标-产品竞争力（必填）'!C18="26%及以上",0.26,'软性指标-产品竞争力（必填）'!C18))</f>
        <v>0</v>
      </c>
      <c r="D13">
        <v>2</v>
      </c>
      <c r="E13">
        <v>4</v>
      </c>
    </row>
    <row r="14" spans="2:26" ht="25" customHeight="1" x14ac:dyDescent="0.3">
      <c r="B14" s="222" t="s">
        <v>525</v>
      </c>
      <c r="C14" s="198">
        <f>'软性指标-产品竞争力（必填）'!C20</f>
        <v>0</v>
      </c>
      <c r="D14">
        <v>2</v>
      </c>
      <c r="E14">
        <v>1</v>
      </c>
    </row>
    <row r="15" spans="2:26" ht="25" customHeight="1" x14ac:dyDescent="0.3">
      <c r="B15" s="222" t="s">
        <v>526</v>
      </c>
      <c r="C15" s="198">
        <f>'软性指标-产品竞争力（必填）'!C22</f>
        <v>0</v>
      </c>
      <c r="D15">
        <v>2</v>
      </c>
      <c r="E15">
        <v>1</v>
      </c>
    </row>
    <row r="16" spans="2:26" ht="25" customHeight="1" x14ac:dyDescent="0.3">
      <c r="B16" s="222" t="s">
        <v>527</v>
      </c>
      <c r="C16" s="198">
        <f>'软性指标-产品竞争力（必填）'!C24</f>
        <v>0</v>
      </c>
      <c r="D16">
        <v>2</v>
      </c>
      <c r="E16">
        <v>1</v>
      </c>
    </row>
    <row r="17" spans="2:6" ht="25" customHeight="1" x14ac:dyDescent="0.3">
      <c r="B17" s="222" t="s">
        <v>528</v>
      </c>
      <c r="C17" s="198">
        <f>'软性指标-产品竞争力（必填）'!C26</f>
        <v>0</v>
      </c>
      <c r="D17">
        <v>2</v>
      </c>
      <c r="E17">
        <v>5</v>
      </c>
    </row>
    <row r="18" spans="2:6" ht="25" customHeight="1" x14ac:dyDescent="0.3">
      <c r="B18" s="222" t="s">
        <v>529</v>
      </c>
      <c r="C18" s="198">
        <f>'软性指标-产品竞争力（必填）'!C32</f>
        <v>0</v>
      </c>
      <c r="D18">
        <v>2</v>
      </c>
      <c r="E18">
        <v>1</v>
      </c>
    </row>
    <row r="19" spans="2:6" ht="25" customHeight="1" x14ac:dyDescent="0.3">
      <c r="B19" s="222" t="s">
        <v>530</v>
      </c>
      <c r="C19" s="198" t="str">
        <f ca="1">IF('软性指标-产品竞争力（必填）'!D30="请输入","",'软性指标-产品竞争力（必填）'!D30)&amp;","&amp;IF('软性指标-产品竞争力（必填）'!E30="请输入","",'软性指标-产品竞争力（必填）'!E30)&amp;","&amp;IF('软性指标-产品竞争力（必填）'!F30="请输入","",'软性指标-产品竞争力（必填）'!F30)&amp;","&amp;IF('软性指标-产品竞争力（必填）'!G30="请输入","",'软性指标-产品竞争力（必填）'!G30)&amp;","&amp;IF('软性指标-产品竞争力（必填）'!H30="请输入","",'软性指标-产品竞争力（必填）'!H30)</f>
        <v>,,,,</v>
      </c>
      <c r="D19">
        <v>2</v>
      </c>
      <c r="E19">
        <v>6</v>
      </c>
    </row>
    <row r="20" spans="2:6" ht="25" customHeight="1" x14ac:dyDescent="0.3">
      <c r="B20" s="222" t="s">
        <v>518</v>
      </c>
      <c r="C20" s="198">
        <f>'软性指标-技术竞争力 (选填)'!C6</f>
        <v>0</v>
      </c>
      <c r="D20">
        <v>4</v>
      </c>
      <c r="E20">
        <v>5</v>
      </c>
    </row>
    <row r="21" spans="2:6" ht="25" customHeight="1" x14ac:dyDescent="0.3">
      <c r="B21" s="222" t="s">
        <v>519</v>
      </c>
      <c r="C21" s="198">
        <f>IF('软性指标-技术竞争力 (选填)'!C8="2年及以下","2年",IF('软性指标-技术竞争力 (选填)'!C8="11年及以上","11年",'软性指标-技术竞争力 (选填)'!C8))</f>
        <v>0</v>
      </c>
      <c r="D21">
        <v>4</v>
      </c>
      <c r="E21">
        <v>4</v>
      </c>
    </row>
    <row r="22" spans="2:6" ht="25" customHeight="1" x14ac:dyDescent="0.3">
      <c r="B22" s="222" t="s">
        <v>521</v>
      </c>
      <c r="C22" s="198">
        <f>'软性指标-技术竞争力 (选填)'!C14</f>
        <v>0</v>
      </c>
      <c r="D22">
        <v>4</v>
      </c>
      <c r="E22">
        <v>3</v>
      </c>
    </row>
    <row r="23" spans="2:6" ht="25" customHeight="1" x14ac:dyDescent="0.3">
      <c r="B23" s="222" t="s">
        <v>517</v>
      </c>
      <c r="C23" s="198">
        <f>'软性指标-风险管理（必填）'!C4</f>
        <v>0</v>
      </c>
      <c r="D23">
        <v>5</v>
      </c>
      <c r="E23">
        <v>1</v>
      </c>
    </row>
    <row r="24" spans="2:6" ht="25" customHeight="1" x14ac:dyDescent="0.3">
      <c r="B24" s="222" t="s">
        <v>518</v>
      </c>
      <c r="C24" s="198">
        <f>'软性指标-风险管理（必填）'!C6</f>
        <v>0</v>
      </c>
      <c r="D24">
        <v>5</v>
      </c>
      <c r="E24">
        <v>5</v>
      </c>
      <c r="F24" t="str">
        <f>IF('软性指标-风险管理（必填）'!C7="请在此处说明何种处罚，如：警示函，多个可用顿号隔开","",'软性指标-风险管理（必填）'!C7)</f>
        <v/>
      </c>
    </row>
    <row r="25" spans="2:6" ht="25" customHeight="1" x14ac:dyDescent="0.3">
      <c r="B25" s="222" t="s">
        <v>519</v>
      </c>
      <c r="C25" s="198" t="str">
        <f>IF('软性指标-风险管理（必填）'!E8="请输入","",'软性指标-风险管理（必填）'!E8)&amp;","&amp;'软性指标-风险管理（必填）'!E9&amp;","&amp;IF('软性指标-风险管理（必填）'!E10="请输入","",'软性指标-风险管理（必填）'!E10)</f>
        <v>,,</v>
      </c>
      <c r="D25">
        <v>5</v>
      </c>
      <c r="E25">
        <v>10</v>
      </c>
    </row>
    <row r="26" spans="2:6" ht="25" customHeight="1" x14ac:dyDescent="0.3">
      <c r="B26" s="222" t="s">
        <v>517</v>
      </c>
      <c r="C26" s="198">
        <f>'软性指标-技术竞争力 (选填)'!C4</f>
        <v>0</v>
      </c>
      <c r="D26">
        <v>4</v>
      </c>
      <c r="E26">
        <v>1</v>
      </c>
    </row>
    <row r="27" spans="2:6" ht="25" customHeight="1" x14ac:dyDescent="0.3">
      <c r="B27" s="222" t="s">
        <v>520</v>
      </c>
      <c r="C27" s="198" t="str">
        <f ca="1">IF('软性指标-技术竞争力 (选填)'!D12="请输入","",'软性指标-技术竞争力 (选填)'!D12)&amp;","&amp;IF('软性指标-技术竞争力 (选填)'!F12="请输入","",'软性指标-技术竞争力 (选填)'!F12)&amp;","&amp;IF('软性指标-技术竞争力 (选填)'!G12="请输入","",'软性指标-技术竞争力 (选填)'!G12)&amp;","&amp;IF('软性指标-技术竞争力 (选填)'!H12="请输入","",'软性指标-技术竞争力 (选填)'!H12)</f>
        <v>,,,</v>
      </c>
      <c r="D27">
        <v>4</v>
      </c>
      <c r="E27">
        <v>7</v>
      </c>
    </row>
    <row r="28" spans="2:6" ht="25" customHeight="1" x14ac:dyDescent="0.3">
      <c r="B28" s="222" t="s">
        <v>521</v>
      </c>
      <c r="C28" s="198" t="str">
        <f>IF(OR('软性指标-风险管理（必填）'!F15="请输入",'软性指标-风险管理（必填）'!F15=""),"",'软性指标-风险管理（必填）'!F15)</f>
        <v/>
      </c>
      <c r="D28">
        <v>5</v>
      </c>
      <c r="E28">
        <v>8</v>
      </c>
    </row>
    <row r="29" spans="2:6" ht="25" customHeight="1" x14ac:dyDescent="0.3">
      <c r="B29" s="222" t="s">
        <v>522</v>
      </c>
      <c r="C29" s="198" t="str">
        <f ca="1">IF('软性指标-风险管理（必填）'!D19="请输入","",'软性指标-风险管理（必填）'!D19)&amp;","&amp;IF('软性指标-风险管理（必填）'!F19="请输入","",'软性指标-风险管理（必填）'!F19)&amp;","&amp;IF('软性指标-风险管理（必填）'!G19="请输入","",'软性指标-风险管理（必填）'!G19)&amp;","&amp;IF('软性指标-风险管理（必填）'!H19="请输入","",'软性指标-风险管理（必填）'!H19)</f>
        <v>,,,</v>
      </c>
      <c r="D29">
        <v>5</v>
      </c>
      <c r="E29">
        <v>7</v>
      </c>
    </row>
    <row r="30" spans="2:6" ht="25" customHeight="1" x14ac:dyDescent="0.3">
      <c r="B30" s="222" t="s">
        <v>520</v>
      </c>
      <c r="C30" s="198" t="str">
        <f>IF('软性指标-风险管理（必填）'!C12,"A、养老保险,","")&amp;IF('软性指标-风险管理（必填）'!E12,"B、医疗保险,","")&amp;IF('软性指标-风险管理（必填）'!G12,"C、失业保险,","")&amp;IF('软性指标-风险管理（必填）'!C13,"D、工伤保险,","")&amp;IF('软性指标-风险管理（必填）'!E13,"E、生育保险,","")&amp;IF('软性指标-风险管理（必填）'!G13,"F、补充医疗,","")&amp;IF('软性指标-风险管理（必填）'!C14,"G、住房公积金,","")&amp;IF('软性指标-风险管理（必填）'!E14,"H、企业年金","")</f>
        <v/>
      </c>
      <c r="D30">
        <v>5</v>
      </c>
      <c r="E30">
        <v>9</v>
      </c>
    </row>
  </sheetData>
  <mergeCells count="1">
    <mergeCell ref="A1:A1048576"/>
  </mergeCells>
  <phoneticPr fontId="51" type="noConversion"/>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A84"/>
  <sheetViews>
    <sheetView topLeftCell="A13" workbookViewId="0">
      <selection activeCell="C17" sqref="C17:H17"/>
    </sheetView>
  </sheetViews>
  <sheetFormatPr defaultColWidth="9" defaultRowHeight="14" x14ac:dyDescent="0.3"/>
  <cols>
    <col min="1" max="1" width="2.5" style="316" customWidth="1"/>
    <col min="2" max="2" width="8.58203125" style="3" customWidth="1"/>
    <col min="3" max="3" width="12.83203125" customWidth="1"/>
    <col min="4" max="4" width="13.83203125" customWidth="1"/>
    <col min="5" max="5" width="5.33203125" customWidth="1"/>
    <col min="6" max="6" width="19.08203125" customWidth="1"/>
    <col min="7" max="7" width="22.58203125" customWidth="1"/>
    <col min="8" max="8" width="16.58203125" customWidth="1"/>
    <col min="9" max="9" width="16.58203125" hidden="1" customWidth="1"/>
    <col min="10" max="10" width="11.5" hidden="1" customWidth="1"/>
    <col min="11" max="11" width="9" hidden="1" customWidth="1"/>
    <col min="20" max="20" width="7.83203125" customWidth="1"/>
    <col min="21" max="21" width="17.33203125" hidden="1" customWidth="1"/>
    <col min="22" max="22" width="8.58203125" hidden="1" customWidth="1"/>
    <col min="23" max="23" width="14.08203125" hidden="1" customWidth="1"/>
    <col min="24" max="24" width="8.58203125" hidden="1" customWidth="1"/>
    <col min="25" max="25" width="7.33203125" style="198" hidden="1" customWidth="1"/>
    <col min="26" max="26" width="4.58203125" hidden="1" customWidth="1"/>
    <col min="27" max="27" width="12.83203125" style="3" hidden="1" customWidth="1"/>
    <col min="28" max="28" width="8.58203125" customWidth="1"/>
    <col min="29" max="29" width="17.58203125" customWidth="1"/>
    <col min="30" max="30" width="18.08203125" customWidth="1"/>
    <col min="31" max="31" width="17.33203125" customWidth="1"/>
    <col min="37" max="37" width="9.83203125" customWidth="1"/>
  </cols>
  <sheetData>
    <row r="1" spans="2:27" ht="25" customHeight="1" x14ac:dyDescent="0.3">
      <c r="B1" s="348" t="s">
        <v>531</v>
      </c>
      <c r="C1" s="348"/>
      <c r="D1" s="348"/>
      <c r="E1" s="348"/>
      <c r="F1" s="348"/>
      <c r="G1" s="348"/>
      <c r="H1" s="348"/>
      <c r="I1" s="211"/>
    </row>
    <row r="2" spans="2:27" ht="25" customHeight="1" x14ac:dyDescent="0.3">
      <c r="B2" s="199" t="s">
        <v>340</v>
      </c>
      <c r="C2" s="349" t="s">
        <v>341</v>
      </c>
      <c r="D2" s="350"/>
      <c r="E2" s="350"/>
      <c r="F2" s="350"/>
      <c r="G2" s="351"/>
      <c r="H2" s="6" t="s">
        <v>3</v>
      </c>
      <c r="I2" s="212"/>
    </row>
    <row r="3" spans="2:27" ht="25" customHeight="1" x14ac:dyDescent="0.3">
      <c r="B3" s="200" t="s">
        <v>342</v>
      </c>
      <c r="C3" s="352" t="s">
        <v>532</v>
      </c>
      <c r="D3" s="353"/>
      <c r="E3" s="353"/>
      <c r="F3" s="353"/>
      <c r="G3" s="354"/>
      <c r="H3" s="201"/>
      <c r="I3" s="213"/>
    </row>
    <row r="4" spans="2:27" ht="25" customHeight="1" x14ac:dyDescent="0.3">
      <c r="B4" s="202"/>
      <c r="C4" s="355"/>
      <c r="D4" s="356"/>
      <c r="E4" s="356"/>
      <c r="F4" s="356"/>
      <c r="G4" s="357"/>
      <c r="H4" s="203" t="s">
        <v>5</v>
      </c>
      <c r="I4" s="214"/>
    </row>
    <row r="5" spans="2:27" ht="25" customHeight="1" x14ac:dyDescent="0.3">
      <c r="B5" s="202" t="s">
        <v>344</v>
      </c>
      <c r="C5" s="428" t="s">
        <v>533</v>
      </c>
      <c r="D5" s="429"/>
      <c r="E5" s="429"/>
      <c r="F5" s="429"/>
      <c r="G5" s="430"/>
      <c r="H5" s="201"/>
      <c r="I5" s="213"/>
      <c r="U5" s="19" t="s">
        <v>493</v>
      </c>
      <c r="Y5" s="19" t="s">
        <v>494</v>
      </c>
      <c r="AA5" s="220" t="s">
        <v>495</v>
      </c>
    </row>
    <row r="6" spans="2:27" ht="25" customHeight="1" x14ac:dyDescent="0.3">
      <c r="B6" s="204"/>
      <c r="C6" s="364"/>
      <c r="D6" s="364"/>
      <c r="E6" s="364"/>
      <c r="F6" s="364"/>
      <c r="G6" s="364"/>
      <c r="H6" s="205" t="s">
        <v>5</v>
      </c>
      <c r="I6" s="214"/>
      <c r="U6" s="19" t="s">
        <v>496</v>
      </c>
      <c r="W6" s="219"/>
      <c r="Y6" s="19" t="s">
        <v>368</v>
      </c>
      <c r="AA6" s="220" t="s">
        <v>498</v>
      </c>
    </row>
    <row r="7" spans="2:27" ht="25" customHeight="1" x14ac:dyDescent="0.3">
      <c r="B7" s="204"/>
      <c r="C7" s="364" t="s">
        <v>534</v>
      </c>
      <c r="D7" s="364"/>
      <c r="E7" s="364"/>
      <c r="F7" s="364"/>
      <c r="G7" s="364"/>
      <c r="H7" s="205"/>
      <c r="I7" s="214"/>
      <c r="U7" s="216"/>
      <c r="W7" s="219" t="s">
        <v>535</v>
      </c>
      <c r="Y7" s="19"/>
      <c r="AA7" s="220"/>
    </row>
    <row r="8" spans="2:27" ht="25" customHeight="1" x14ac:dyDescent="0.3">
      <c r="B8" s="202" t="s">
        <v>362</v>
      </c>
      <c r="C8" s="433" t="s">
        <v>536</v>
      </c>
      <c r="D8" s="434"/>
      <c r="E8" s="435" t="s">
        <v>450</v>
      </c>
      <c r="F8" s="435"/>
      <c r="G8" s="206" t="s">
        <v>537</v>
      </c>
      <c r="H8" s="201"/>
      <c r="I8" s="213"/>
      <c r="U8" s="19" t="s">
        <v>493</v>
      </c>
      <c r="W8" s="219" t="s">
        <v>538</v>
      </c>
      <c r="Y8" s="19" t="s">
        <v>501</v>
      </c>
      <c r="AA8" s="220" t="s">
        <v>502</v>
      </c>
    </row>
    <row r="9" spans="2:27" ht="25" customHeight="1" x14ac:dyDescent="0.3">
      <c r="B9" s="202"/>
      <c r="C9" s="372" t="s">
        <v>539</v>
      </c>
      <c r="D9" s="372"/>
      <c r="E9" s="436"/>
      <c r="F9" s="436"/>
      <c r="G9" s="207"/>
      <c r="H9" s="203" t="s">
        <v>5</v>
      </c>
      <c r="I9" s="214"/>
      <c r="U9" s="19" t="s">
        <v>496</v>
      </c>
      <c r="W9" s="219" t="s">
        <v>540</v>
      </c>
      <c r="Y9" s="19"/>
      <c r="AA9" s="220"/>
    </row>
    <row r="10" spans="2:27" ht="25" customHeight="1" x14ac:dyDescent="0.3">
      <c r="B10" s="202"/>
      <c r="C10" s="372" t="s">
        <v>541</v>
      </c>
      <c r="D10" s="372"/>
      <c r="E10" s="446" t="s">
        <v>450</v>
      </c>
      <c r="F10" s="446"/>
      <c r="G10" s="208" t="s">
        <v>537</v>
      </c>
      <c r="H10" s="201"/>
      <c r="I10" s="213"/>
      <c r="W10" s="219" t="s">
        <v>542</v>
      </c>
      <c r="Y10" s="19"/>
      <c r="AA10" s="220"/>
    </row>
    <row r="11" spans="2:27" ht="25" customHeight="1" x14ac:dyDescent="0.3">
      <c r="B11" s="202" t="s">
        <v>366</v>
      </c>
      <c r="C11" s="352" t="s">
        <v>543</v>
      </c>
      <c r="D11" s="353"/>
      <c r="E11" s="353"/>
      <c r="F11" s="353"/>
      <c r="G11" s="354"/>
      <c r="H11" s="201"/>
      <c r="I11" s="213"/>
      <c r="U11" s="19" t="s">
        <v>544</v>
      </c>
      <c r="Y11" s="216"/>
      <c r="AA11" s="220"/>
    </row>
    <row r="12" spans="2:27" ht="25" customHeight="1" x14ac:dyDescent="0.3">
      <c r="B12" s="202"/>
      <c r="C12" s="431" t="b">
        <v>0</v>
      </c>
      <c r="D12" s="447"/>
      <c r="E12" s="431" t="b">
        <v>0</v>
      </c>
      <c r="F12" s="432"/>
      <c r="G12" s="209" t="b">
        <v>0</v>
      </c>
      <c r="H12" s="440" t="s">
        <v>545</v>
      </c>
      <c r="I12" s="215"/>
      <c r="U12" s="19" t="s">
        <v>546</v>
      </c>
      <c r="Y12" s="216"/>
      <c r="AA12" s="220"/>
    </row>
    <row r="13" spans="2:27" ht="25" customHeight="1" x14ac:dyDescent="0.3">
      <c r="B13" s="202"/>
      <c r="C13" s="441" t="b">
        <v>0</v>
      </c>
      <c r="D13" s="442"/>
      <c r="E13" s="441" t="b">
        <v>0</v>
      </c>
      <c r="F13" s="442"/>
      <c r="G13" s="209" t="b">
        <v>0</v>
      </c>
      <c r="H13" s="438"/>
      <c r="I13" s="216"/>
      <c r="Y13" s="216"/>
      <c r="AA13" s="220"/>
    </row>
    <row r="14" spans="2:27" ht="25" customHeight="1" x14ac:dyDescent="0.3">
      <c r="B14" s="202"/>
      <c r="C14" s="441" t="b">
        <v>0</v>
      </c>
      <c r="D14" s="442"/>
      <c r="E14" s="441" t="b">
        <v>0</v>
      </c>
      <c r="F14" s="442"/>
      <c r="G14" s="210"/>
      <c r="H14" s="439"/>
      <c r="I14" s="216"/>
      <c r="Y14" s="216"/>
      <c r="AA14" s="220"/>
    </row>
    <row r="15" spans="2:27" ht="25" customHeight="1" x14ac:dyDescent="0.3">
      <c r="B15" s="202" t="s">
        <v>372</v>
      </c>
      <c r="C15" s="443" t="s">
        <v>547</v>
      </c>
      <c r="D15" s="444"/>
      <c r="E15" s="445"/>
      <c r="F15" s="23" t="s">
        <v>450</v>
      </c>
      <c r="G15" s="208" t="s">
        <v>548</v>
      </c>
      <c r="H15" s="201"/>
      <c r="I15" s="213"/>
      <c r="Y15" s="216"/>
      <c r="AA15" s="220"/>
    </row>
    <row r="16" spans="2:27" ht="25" customHeight="1" x14ac:dyDescent="0.3">
      <c r="B16" s="202" t="s">
        <v>411</v>
      </c>
      <c r="C16" s="372" t="s">
        <v>549</v>
      </c>
      <c r="D16" s="372"/>
      <c r="E16" s="372"/>
      <c r="F16" s="372"/>
      <c r="G16" s="372"/>
      <c r="H16" s="201"/>
      <c r="I16" s="213"/>
      <c r="Y16" s="221"/>
      <c r="AA16" s="19" t="s">
        <v>508</v>
      </c>
    </row>
    <row r="17" spans="2:27" ht="19.5" customHeight="1" x14ac:dyDescent="0.3">
      <c r="B17" s="437"/>
      <c r="C17" s="548" t="s">
        <v>1077</v>
      </c>
      <c r="D17" s="374"/>
      <c r="E17" s="374"/>
      <c r="F17" s="374"/>
      <c r="G17" s="374"/>
      <c r="H17" s="375"/>
      <c r="I17" s="217"/>
      <c r="Y17" s="221"/>
      <c r="AA17" s="19" t="s">
        <v>510</v>
      </c>
    </row>
    <row r="18" spans="2:27" ht="30.65" customHeight="1" x14ac:dyDescent="0.3">
      <c r="B18" s="438"/>
      <c r="C18" s="75"/>
      <c r="D18" s="424" t="str">
        <f ca="1">YEAR(TODAY())-3&amp;"年"</f>
        <v>2019年</v>
      </c>
      <c r="E18" s="425"/>
      <c r="F18" s="75" t="str">
        <f ca="1">YEAR(TODAY())-2&amp;"年"</f>
        <v>2020年</v>
      </c>
      <c r="G18" s="75" t="str">
        <f ca="1">YEAR(TODAY())-1&amp;"年"</f>
        <v>2021年</v>
      </c>
      <c r="H18" s="75" t="str">
        <f>TEXT(基本信息!C3,"yyyy年m月")</f>
        <v>2022年9月</v>
      </c>
      <c r="J18" s="218" t="str">
        <f ca="1">MID(G18,1,4)</f>
        <v>2021</v>
      </c>
      <c r="K18" s="75" t="str">
        <f>MID(H18,1,4)</f>
        <v>2022</v>
      </c>
      <c r="AA18" s="19" t="s">
        <v>511</v>
      </c>
    </row>
    <row r="19" spans="2:27" ht="27.65" customHeight="1" x14ac:dyDescent="0.3">
      <c r="B19" s="439"/>
      <c r="C19" s="19" t="s">
        <v>512</v>
      </c>
      <c r="D19" s="406" t="s">
        <v>450</v>
      </c>
      <c r="E19" s="407"/>
      <c r="F19" s="52" t="s">
        <v>450</v>
      </c>
      <c r="G19" s="52" t="s">
        <v>450</v>
      </c>
      <c r="H19" s="43" t="str">
        <f ca="1">IF(J18=K18,"不需要填写","请输入")</f>
        <v>请输入</v>
      </c>
      <c r="I19" s="2" t="s">
        <v>451</v>
      </c>
      <c r="J19" s="2" t="s">
        <v>450</v>
      </c>
      <c r="AA19" s="19" t="s">
        <v>513</v>
      </c>
    </row>
    <row r="20" spans="2:27" ht="25" customHeight="1" x14ac:dyDescent="0.3"/>
    <row r="21" spans="2:27" ht="25" customHeight="1" x14ac:dyDescent="0.3"/>
    <row r="22" spans="2:27" ht="25" customHeight="1" x14ac:dyDescent="0.3"/>
    <row r="23" spans="2:27" ht="25" customHeight="1" x14ac:dyDescent="0.3"/>
    <row r="24" spans="2:27" ht="25" customHeight="1" x14ac:dyDescent="0.3"/>
    <row r="25" spans="2:27" ht="25" customHeight="1" x14ac:dyDescent="0.3"/>
    <row r="26" spans="2:27" ht="25" customHeight="1" x14ac:dyDescent="0.3"/>
    <row r="27" spans="2:27" ht="25" customHeight="1" x14ac:dyDescent="0.3"/>
    <row r="28" spans="2:27" ht="25" customHeight="1" x14ac:dyDescent="0.3"/>
    <row r="29" spans="2:27" ht="25" customHeight="1" x14ac:dyDescent="0.3"/>
    <row r="30" spans="2:27" ht="25" customHeight="1" x14ac:dyDescent="0.3"/>
    <row r="31" spans="2:27" ht="25" customHeight="1" x14ac:dyDescent="0.3"/>
    <row r="32" spans="2:27" ht="25" customHeight="1" x14ac:dyDescent="0.3"/>
    <row r="33" ht="25" customHeight="1" x14ac:dyDescent="0.3"/>
    <row r="34" ht="25" customHeight="1" x14ac:dyDescent="0.3"/>
    <row r="35" ht="25" customHeight="1" x14ac:dyDescent="0.3"/>
    <row r="36" ht="25" customHeight="1" x14ac:dyDescent="0.3"/>
    <row r="37" ht="25" customHeight="1" x14ac:dyDescent="0.3"/>
    <row r="38" ht="25" customHeight="1" x14ac:dyDescent="0.3"/>
    <row r="39" ht="25" customHeight="1" x14ac:dyDescent="0.3"/>
    <row r="40" ht="25" customHeight="1" x14ac:dyDescent="0.3"/>
    <row r="41" ht="25" customHeight="1" x14ac:dyDescent="0.3"/>
    <row r="42" ht="25" customHeight="1" x14ac:dyDescent="0.3"/>
    <row r="43" ht="25" customHeight="1" x14ac:dyDescent="0.3"/>
    <row r="44" ht="25" customHeight="1" x14ac:dyDescent="0.3"/>
    <row r="45" ht="25" customHeight="1" x14ac:dyDescent="0.3"/>
    <row r="46" ht="25" customHeight="1" x14ac:dyDescent="0.3"/>
    <row r="47" ht="25" customHeight="1" x14ac:dyDescent="0.3"/>
    <row r="48" ht="25" customHeight="1" x14ac:dyDescent="0.3"/>
    <row r="49" ht="25" customHeight="1" x14ac:dyDescent="0.3"/>
    <row r="50" ht="25" customHeight="1" x14ac:dyDescent="0.3"/>
    <row r="51" ht="25" customHeight="1" x14ac:dyDescent="0.3"/>
    <row r="52" ht="25" customHeight="1" x14ac:dyDescent="0.3"/>
    <row r="53" ht="25" customHeight="1" x14ac:dyDescent="0.3"/>
    <row r="54" ht="25" customHeight="1" x14ac:dyDescent="0.3"/>
    <row r="55" ht="25" customHeight="1" x14ac:dyDescent="0.3"/>
    <row r="56" ht="25" customHeight="1" x14ac:dyDescent="0.3"/>
    <row r="57" ht="25" customHeight="1" x14ac:dyDescent="0.3"/>
    <row r="58" ht="25" customHeight="1" x14ac:dyDescent="0.3"/>
    <row r="59" ht="25" customHeight="1" x14ac:dyDescent="0.3"/>
    <row r="60" ht="25" customHeight="1" x14ac:dyDescent="0.3"/>
    <row r="61" ht="25" customHeight="1" x14ac:dyDescent="0.3"/>
    <row r="62" ht="25" customHeight="1" x14ac:dyDescent="0.3"/>
    <row r="63" ht="25" customHeight="1" x14ac:dyDescent="0.3"/>
    <row r="64" ht="25" customHeight="1" x14ac:dyDescent="0.3"/>
    <row r="65" ht="25" customHeight="1" x14ac:dyDescent="0.3"/>
    <row r="66" ht="25" customHeight="1" x14ac:dyDescent="0.3"/>
    <row r="67" ht="25" customHeight="1" x14ac:dyDescent="0.3"/>
    <row r="68" ht="25" customHeight="1" x14ac:dyDescent="0.3"/>
    <row r="69" ht="25" customHeight="1" x14ac:dyDescent="0.3"/>
    <row r="70" ht="25" customHeight="1" x14ac:dyDescent="0.3"/>
    <row r="71" ht="25" customHeight="1" x14ac:dyDescent="0.3"/>
    <row r="72" ht="25" customHeight="1" x14ac:dyDescent="0.3"/>
    <row r="73" ht="25" customHeight="1" x14ac:dyDescent="0.3"/>
    <row r="74" ht="25" customHeight="1" x14ac:dyDescent="0.3"/>
    <row r="75" ht="25" customHeight="1" x14ac:dyDescent="0.3"/>
    <row r="76" ht="25" customHeight="1" x14ac:dyDescent="0.3"/>
    <row r="77" ht="25" customHeight="1" x14ac:dyDescent="0.3"/>
    <row r="78" ht="25" customHeight="1" x14ac:dyDescent="0.3"/>
    <row r="79" ht="25" customHeight="1" x14ac:dyDescent="0.3"/>
    <row r="80" ht="25" customHeight="1" x14ac:dyDescent="0.3"/>
    <row r="81" ht="25" customHeight="1" x14ac:dyDescent="0.3"/>
    <row r="82" ht="25" customHeight="1" x14ac:dyDescent="0.3"/>
    <row r="83" ht="25" customHeight="1" x14ac:dyDescent="0.3"/>
    <row r="84" ht="25" customHeight="1" x14ac:dyDescent="0.3"/>
  </sheetData>
  <sheetProtection algorithmName="SHA-512" hashValue="ttJe2NYfbxXNpaU5ayaa6eTALlZNlD417bpy54zJUEGHc33DNzzQ35OjsK9p8vo5FmKt1CqsQBzi9Uf4g5HyZg==" saltValue="uqHmwqpxNtS2Jeyy7GAtDg==" spinCount="100000" sheet="1" objects="1" scenarios="1"/>
  <protectedRanges>
    <protectedRange sqref="C4" name="区域1" securityDescriptor=""/>
  </protectedRanges>
  <mergeCells count="28">
    <mergeCell ref="C16:G16"/>
    <mergeCell ref="C17:H17"/>
    <mergeCell ref="D18:E18"/>
    <mergeCell ref="D19:E19"/>
    <mergeCell ref="A1:A1048576"/>
    <mergeCell ref="B17:B19"/>
    <mergeCell ref="H12:H14"/>
    <mergeCell ref="C13:D13"/>
    <mergeCell ref="E13:F13"/>
    <mergeCell ref="C14:D14"/>
    <mergeCell ref="E14:F14"/>
    <mergeCell ref="C15:E15"/>
    <mergeCell ref="C10:D10"/>
    <mergeCell ref="E10:F10"/>
    <mergeCell ref="C11:G11"/>
    <mergeCell ref="C12:D12"/>
    <mergeCell ref="E12:F12"/>
    <mergeCell ref="C6:G6"/>
    <mergeCell ref="C7:G7"/>
    <mergeCell ref="C8:D8"/>
    <mergeCell ref="E8:F8"/>
    <mergeCell ref="C9:D9"/>
    <mergeCell ref="E9:F9"/>
    <mergeCell ref="B1:H1"/>
    <mergeCell ref="C2:G2"/>
    <mergeCell ref="C3:G3"/>
    <mergeCell ref="C4:G4"/>
    <mergeCell ref="C5:G5"/>
  </mergeCells>
  <phoneticPr fontId="51" type="noConversion"/>
  <conditionalFormatting sqref="H19">
    <cfRule type="cellIs" dxfId="9" priority="1" operator="equal">
      <formula>$J$19</formula>
    </cfRule>
    <cfRule type="cellIs" dxfId="8" priority="2" operator="equal">
      <formula>$I$19</formula>
    </cfRule>
    <cfRule type="cellIs" dxfId="7" priority="3" operator="equal">
      <formula>$J$12</formula>
    </cfRule>
    <cfRule type="cellIs" dxfId="6" priority="4" operator="equal">
      <formula>$I$12</formula>
    </cfRule>
    <cfRule type="cellIs" dxfId="5" priority="5" operator="equal">
      <formula>$J$30</formula>
    </cfRule>
    <cfRule type="cellIs" dxfId="4" priority="6" operator="equal">
      <formula>$I$30</formula>
    </cfRule>
    <cfRule type="cellIs" dxfId="3" priority="7" operator="equal">
      <formula>#REF!</formula>
    </cfRule>
    <cfRule type="cellIs" dxfId="2" priority="8" operator="equal">
      <formula>#REF!</formula>
    </cfRule>
  </conditionalFormatting>
  <conditionalFormatting sqref="I19:J19">
    <cfRule type="cellIs" dxfId="1" priority="10" operator="equal">
      <formula>$J$30</formula>
    </cfRule>
    <cfRule type="cellIs" dxfId="0" priority="11" operator="equal">
      <formula>$I$30</formula>
    </cfRule>
  </conditionalFormatting>
  <dataValidations count="4">
    <dataValidation type="list" allowBlank="1" showInputMessage="1" showErrorMessage="1" sqref="C4:G4">
      <formula1>$W$7:$W$10</formula1>
    </dataValidation>
    <dataValidation type="list" allowBlank="1" showInputMessage="1" showErrorMessage="1" sqref="C6:G6">
      <formula1>$U$8:$U$9</formula1>
    </dataValidation>
    <dataValidation type="custom" allowBlank="1" showInputMessage="1" showErrorMessage="1" sqref="E8:F8 E10:F10 F15 D19:G19">
      <formula1>ISNUMBER(D8)</formula1>
    </dataValidation>
    <dataValidation type="list" allowBlank="1" showInputMessage="1" showErrorMessage="1" sqref="E9">
      <formula1>$U$11:$U$12</formula1>
    </dataValidation>
  </dataValidations>
  <pageMargins left="0.69930555555555596" right="0.69930555555555596"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61" r:id="rId4" name="Group Box 17">
              <controlPr defaultSize="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6169" r:id="rId5" name="Check Box 25">
              <controlPr defaultSize="0" autoPict="0">
                <anchor moveWithCells="1">
                  <from>
                    <xdr:col>2</xdr:col>
                    <xdr:colOff>19050</xdr:colOff>
                    <xdr:row>10</xdr:row>
                    <xdr:rowOff>317500</xdr:rowOff>
                  </from>
                  <to>
                    <xdr:col>3</xdr:col>
                    <xdr:colOff>31750</xdr:colOff>
                    <xdr:row>11</xdr:row>
                    <xdr:rowOff>298450</xdr:rowOff>
                  </to>
                </anchor>
              </controlPr>
            </control>
          </mc:Choice>
        </mc:AlternateContent>
        <mc:AlternateContent xmlns:mc="http://schemas.openxmlformats.org/markup-compatibility/2006">
          <mc:Choice Requires="x14">
            <control shapeId="6170" r:id="rId6" name="Check Box 26">
              <controlPr defaultSize="0" autoPict="0">
                <anchor moveWithCells="1">
                  <from>
                    <xdr:col>4</xdr:col>
                    <xdr:colOff>19050</xdr:colOff>
                    <xdr:row>11</xdr:row>
                    <xdr:rowOff>12700</xdr:rowOff>
                  </from>
                  <to>
                    <xdr:col>5</xdr:col>
                    <xdr:colOff>527050</xdr:colOff>
                    <xdr:row>11</xdr:row>
                    <xdr:rowOff>279400</xdr:rowOff>
                  </to>
                </anchor>
              </controlPr>
            </control>
          </mc:Choice>
        </mc:AlternateContent>
        <mc:AlternateContent xmlns:mc="http://schemas.openxmlformats.org/markup-compatibility/2006">
          <mc:Choice Requires="x14">
            <control shapeId="6171" r:id="rId7" name="Check Box 27">
              <controlPr defaultSize="0" autoPict="0">
                <anchor moveWithCells="1">
                  <from>
                    <xdr:col>6</xdr:col>
                    <xdr:colOff>50800</xdr:colOff>
                    <xdr:row>11</xdr:row>
                    <xdr:rowOff>31750</xdr:rowOff>
                  </from>
                  <to>
                    <xdr:col>6</xdr:col>
                    <xdr:colOff>984250</xdr:colOff>
                    <xdr:row>11</xdr:row>
                    <xdr:rowOff>285750</xdr:rowOff>
                  </to>
                </anchor>
              </controlPr>
            </control>
          </mc:Choice>
        </mc:AlternateContent>
        <mc:AlternateContent xmlns:mc="http://schemas.openxmlformats.org/markup-compatibility/2006">
          <mc:Choice Requires="x14">
            <control shapeId="6172" r:id="rId8" name="Check Box 28">
              <controlPr defaultSize="0" autoPict="0">
                <anchor moveWithCells="1">
                  <from>
                    <xdr:col>2</xdr:col>
                    <xdr:colOff>19050</xdr:colOff>
                    <xdr:row>12</xdr:row>
                    <xdr:rowOff>19050</xdr:rowOff>
                  </from>
                  <to>
                    <xdr:col>2</xdr:col>
                    <xdr:colOff>952500</xdr:colOff>
                    <xdr:row>12</xdr:row>
                    <xdr:rowOff>279400</xdr:rowOff>
                  </to>
                </anchor>
              </controlPr>
            </control>
          </mc:Choice>
        </mc:AlternateContent>
        <mc:AlternateContent xmlns:mc="http://schemas.openxmlformats.org/markup-compatibility/2006">
          <mc:Choice Requires="x14">
            <control shapeId="6173" r:id="rId9" name="Check Box 29">
              <controlPr defaultSize="0" autoPict="0">
                <anchor moveWithCells="1">
                  <from>
                    <xdr:col>4</xdr:col>
                    <xdr:colOff>19050</xdr:colOff>
                    <xdr:row>12</xdr:row>
                    <xdr:rowOff>19050</xdr:rowOff>
                  </from>
                  <to>
                    <xdr:col>5</xdr:col>
                    <xdr:colOff>488950</xdr:colOff>
                    <xdr:row>12</xdr:row>
                    <xdr:rowOff>279400</xdr:rowOff>
                  </to>
                </anchor>
              </controlPr>
            </control>
          </mc:Choice>
        </mc:AlternateContent>
        <mc:AlternateContent xmlns:mc="http://schemas.openxmlformats.org/markup-compatibility/2006">
          <mc:Choice Requires="x14">
            <control shapeId="6174" r:id="rId10" name="Check Box 30">
              <controlPr defaultSize="0" autoPict="0">
                <anchor moveWithCells="1">
                  <from>
                    <xdr:col>6</xdr:col>
                    <xdr:colOff>50800</xdr:colOff>
                    <xdr:row>12</xdr:row>
                    <xdr:rowOff>50800</xdr:rowOff>
                  </from>
                  <to>
                    <xdr:col>6</xdr:col>
                    <xdr:colOff>1003300</xdr:colOff>
                    <xdr:row>12</xdr:row>
                    <xdr:rowOff>298450</xdr:rowOff>
                  </to>
                </anchor>
              </controlPr>
            </control>
          </mc:Choice>
        </mc:AlternateContent>
        <mc:AlternateContent xmlns:mc="http://schemas.openxmlformats.org/markup-compatibility/2006">
          <mc:Choice Requires="x14">
            <control shapeId="6175" r:id="rId11" name="Check Box 31">
              <controlPr defaultSize="0" autoPict="0">
                <anchor moveWithCells="1">
                  <from>
                    <xdr:col>2</xdr:col>
                    <xdr:colOff>19050</xdr:colOff>
                    <xdr:row>13</xdr:row>
                    <xdr:rowOff>31750</xdr:rowOff>
                  </from>
                  <to>
                    <xdr:col>2</xdr:col>
                    <xdr:colOff>908050</xdr:colOff>
                    <xdr:row>13</xdr:row>
                    <xdr:rowOff>279400</xdr:rowOff>
                  </to>
                </anchor>
              </controlPr>
            </control>
          </mc:Choice>
        </mc:AlternateContent>
        <mc:AlternateContent xmlns:mc="http://schemas.openxmlformats.org/markup-compatibility/2006">
          <mc:Choice Requires="x14">
            <control shapeId="6176" r:id="rId12" name="Check Box 32">
              <controlPr defaultSize="0" autoPict="0">
                <anchor moveWithCells="1">
                  <from>
                    <xdr:col>4</xdr:col>
                    <xdr:colOff>19050</xdr:colOff>
                    <xdr:row>13</xdr:row>
                    <xdr:rowOff>31750</xdr:rowOff>
                  </from>
                  <to>
                    <xdr:col>5</xdr:col>
                    <xdr:colOff>552450</xdr:colOff>
                    <xdr:row>13</xdr:row>
                    <xdr:rowOff>279400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X87"/>
  <sheetViews>
    <sheetView showGridLines="0" zoomScale="115" zoomScaleNormal="115" workbookViewId="0">
      <pane ySplit="4" topLeftCell="A32" activePane="bottomLeft" state="frozen"/>
      <selection pane="bottomLeft" activeCell="F84" sqref="F84"/>
    </sheetView>
  </sheetViews>
  <sheetFormatPr defaultColWidth="8.25" defaultRowHeight="14" x14ac:dyDescent="0.3"/>
  <cols>
    <col min="1" max="1" width="1.5" style="152" customWidth="1"/>
    <col min="2" max="2" width="37.9140625" style="152" customWidth="1"/>
    <col min="3" max="3" width="17" style="177" customWidth="1"/>
    <col min="4" max="4" width="15.25" style="177" customWidth="1"/>
    <col min="5" max="6" width="14.9140625" style="177" customWidth="1"/>
    <col min="7" max="23" width="8.25" style="152"/>
    <col min="24" max="24" width="18.33203125" style="152" hidden="1" customWidth="1"/>
    <col min="25" max="16384" width="8.25" style="152"/>
  </cols>
  <sheetData>
    <row r="1" spans="2:6" ht="28" customHeight="1" x14ac:dyDescent="0.3">
      <c r="B1" s="448" t="s">
        <v>550</v>
      </c>
      <c r="C1" s="448"/>
      <c r="D1" s="448"/>
      <c r="E1" s="448"/>
      <c r="F1" s="448"/>
    </row>
    <row r="2" spans="2:6" ht="13.5" customHeight="1" x14ac:dyDescent="0.3">
      <c r="B2" s="449" t="s">
        <v>551</v>
      </c>
      <c r="C2" s="449"/>
      <c r="D2" s="449"/>
      <c r="E2" s="449"/>
      <c r="F2" s="449"/>
    </row>
    <row r="3" spans="2:6" ht="13.5" customHeight="1" x14ac:dyDescent="0.3">
      <c r="B3" s="453" t="s">
        <v>552</v>
      </c>
      <c r="C3" s="454" t="str">
        <f ca="1">YEAR(TODAY())-3&amp;"年12月31日"</f>
        <v>2019年12月31日</v>
      </c>
      <c r="D3" s="454" t="str">
        <f ca="1">YEAR(TODAY())-2&amp;"年12月31日"</f>
        <v>2020年12月31日</v>
      </c>
      <c r="E3" s="454" t="str">
        <f ca="1">YEAR(TODAY())-1&amp;"年12月31日"</f>
        <v>2021年12月31日</v>
      </c>
      <c r="F3" s="454" t="str">
        <f>TEXT(基本信息!C3,"yyyy年m月d日")</f>
        <v>2022年9月30日</v>
      </c>
    </row>
    <row r="4" spans="2:6" ht="14.5" customHeight="1" x14ac:dyDescent="0.3">
      <c r="B4" s="453"/>
      <c r="C4" s="454"/>
      <c r="D4" s="454"/>
      <c r="E4" s="454"/>
      <c r="F4" s="454"/>
    </row>
    <row r="5" spans="2:6" ht="17.149999999999999" customHeight="1" x14ac:dyDescent="0.3">
      <c r="B5" s="179" t="s">
        <v>553</v>
      </c>
      <c r="C5" s="180"/>
      <c r="D5" s="180"/>
      <c r="E5" s="180"/>
      <c r="F5" s="180"/>
    </row>
    <row r="6" spans="2:6" ht="17.149999999999999" customHeight="1" x14ac:dyDescent="0.3">
      <c r="B6" s="157" t="s">
        <v>554</v>
      </c>
      <c r="C6" s="181"/>
      <c r="D6" s="181"/>
      <c r="E6" s="181"/>
      <c r="F6" s="181"/>
    </row>
    <row r="7" spans="2:6" ht="17.149999999999999" customHeight="1" x14ac:dyDescent="0.3">
      <c r="B7" s="157" t="s">
        <v>555</v>
      </c>
      <c r="C7" s="181"/>
      <c r="D7" s="181"/>
      <c r="E7" s="181"/>
      <c r="F7" s="181"/>
    </row>
    <row r="8" spans="2:6" ht="17.149999999999999" customHeight="1" x14ac:dyDescent="0.3">
      <c r="B8" s="157" t="s">
        <v>556</v>
      </c>
      <c r="C8" s="181"/>
      <c r="D8" s="181"/>
      <c r="E8" s="181"/>
      <c r="F8" s="181"/>
    </row>
    <row r="9" spans="2:6" ht="17.149999999999999" customHeight="1" x14ac:dyDescent="0.3">
      <c r="B9" s="157" t="s">
        <v>557</v>
      </c>
      <c r="C9" s="181"/>
      <c r="D9" s="181"/>
      <c r="E9" s="181"/>
      <c r="F9" s="181"/>
    </row>
    <row r="10" spans="2:6" ht="17.149999999999999" customHeight="1" x14ac:dyDescent="0.3">
      <c r="B10" s="157" t="s">
        <v>558</v>
      </c>
      <c r="C10" s="181"/>
      <c r="D10" s="181"/>
      <c r="E10" s="181"/>
      <c r="F10" s="181"/>
    </row>
    <row r="11" spans="2:6" ht="17.149999999999999" customHeight="1" x14ac:dyDescent="0.3">
      <c r="B11" s="157" t="s">
        <v>559</v>
      </c>
      <c r="C11" s="181"/>
      <c r="D11" s="181"/>
      <c r="E11" s="181"/>
      <c r="F11" s="181"/>
    </row>
    <row r="12" spans="2:6" ht="17.149999999999999" customHeight="1" x14ac:dyDescent="0.3">
      <c r="B12" s="157" t="s">
        <v>560</v>
      </c>
      <c r="C12" s="181"/>
      <c r="D12" s="181"/>
      <c r="E12" s="181"/>
      <c r="F12" s="181"/>
    </row>
    <row r="13" spans="2:6" ht="17.149999999999999" customHeight="1" x14ac:dyDescent="0.3">
      <c r="B13" s="157" t="s">
        <v>561</v>
      </c>
      <c r="C13" s="181"/>
      <c r="D13" s="181"/>
      <c r="E13" s="181"/>
      <c r="F13" s="181"/>
    </row>
    <row r="14" spans="2:6" ht="17.149999999999999" customHeight="1" x14ac:dyDescent="0.3">
      <c r="B14" s="157" t="s">
        <v>562</v>
      </c>
      <c r="C14" s="181"/>
      <c r="D14" s="181"/>
      <c r="E14" s="181"/>
      <c r="F14" s="181"/>
    </row>
    <row r="15" spans="2:6" ht="17.149999999999999" customHeight="1" x14ac:dyDescent="0.3">
      <c r="B15" s="157" t="s">
        <v>563</v>
      </c>
      <c r="C15" s="181"/>
      <c r="D15" s="181"/>
      <c r="E15" s="181"/>
      <c r="F15" s="181"/>
    </row>
    <row r="16" spans="2:6" ht="17.149999999999999" customHeight="1" x14ac:dyDescent="0.3">
      <c r="B16" s="157" t="s">
        <v>564</v>
      </c>
      <c r="C16" s="181"/>
      <c r="D16" s="181"/>
      <c r="E16" s="181"/>
      <c r="F16" s="181"/>
    </row>
    <row r="17" spans="2:6" ht="17.149999999999999" customHeight="1" x14ac:dyDescent="0.3">
      <c r="B17" s="157" t="s">
        <v>565</v>
      </c>
      <c r="C17" s="181"/>
      <c r="D17" s="181"/>
      <c r="E17" s="181"/>
      <c r="F17" s="181"/>
    </row>
    <row r="18" spans="2:6" ht="17.149999999999999" customHeight="1" x14ac:dyDescent="0.3">
      <c r="B18" s="157" t="s">
        <v>566</v>
      </c>
      <c r="C18" s="181"/>
      <c r="D18" s="181"/>
      <c r="E18" s="181"/>
      <c r="F18" s="181"/>
    </row>
    <row r="19" spans="2:6" ht="17.149999999999999" customHeight="1" x14ac:dyDescent="0.3">
      <c r="B19" s="179" t="s">
        <v>567</v>
      </c>
      <c r="C19" s="180">
        <f>SUM($C$6:$C$18)</f>
        <v>0</v>
      </c>
      <c r="D19" s="180">
        <f>SUM($D$6:$D$18)</f>
        <v>0</v>
      </c>
      <c r="E19" s="180">
        <f>SUM($E$6:$E$18)</f>
        <v>0</v>
      </c>
      <c r="F19" s="180">
        <f>SUM($F$6:$F$18)</f>
        <v>0</v>
      </c>
    </row>
    <row r="20" spans="2:6" ht="17.149999999999999" customHeight="1" x14ac:dyDescent="0.3">
      <c r="B20" s="182" t="s">
        <v>568</v>
      </c>
      <c r="C20" s="183"/>
      <c r="D20" s="183"/>
      <c r="E20" s="183"/>
      <c r="F20" s="183"/>
    </row>
    <row r="21" spans="2:6" ht="17.149999999999999" customHeight="1" x14ac:dyDescent="0.3">
      <c r="B21" s="157" t="s">
        <v>569</v>
      </c>
      <c r="C21" s="181"/>
      <c r="D21" s="181"/>
      <c r="E21" s="181"/>
      <c r="F21" s="181"/>
    </row>
    <row r="22" spans="2:6" ht="17.149999999999999" customHeight="1" x14ac:dyDescent="0.3">
      <c r="B22" s="157" t="s">
        <v>570</v>
      </c>
      <c r="C22" s="181"/>
      <c r="D22" s="181"/>
      <c r="E22" s="181"/>
      <c r="F22" s="181"/>
    </row>
    <row r="23" spans="2:6" ht="17.149999999999999" customHeight="1" x14ac:dyDescent="0.3">
      <c r="B23" s="157" t="s">
        <v>571</v>
      </c>
      <c r="C23" s="181"/>
      <c r="D23" s="181"/>
      <c r="E23" s="181"/>
      <c r="F23" s="181"/>
    </row>
    <row r="24" spans="2:6" ht="17.149999999999999" customHeight="1" x14ac:dyDescent="0.3">
      <c r="B24" s="157" t="s">
        <v>572</v>
      </c>
      <c r="C24" s="181"/>
      <c r="D24" s="181"/>
      <c r="E24" s="181"/>
      <c r="F24" s="181"/>
    </row>
    <row r="25" spans="2:6" ht="17.149999999999999" customHeight="1" x14ac:dyDescent="0.3">
      <c r="B25" s="157" t="s">
        <v>573</v>
      </c>
      <c r="C25" s="181"/>
      <c r="D25" s="181"/>
      <c r="E25" s="181"/>
      <c r="F25" s="181"/>
    </row>
    <row r="26" spans="2:6" ht="17.149999999999999" customHeight="1" x14ac:dyDescent="0.3">
      <c r="B26" s="157" t="s">
        <v>574</v>
      </c>
      <c r="C26" s="181"/>
      <c r="D26" s="181"/>
      <c r="E26" s="181"/>
      <c r="F26" s="181"/>
    </row>
    <row r="27" spans="2:6" ht="17.149999999999999" customHeight="1" x14ac:dyDescent="0.3">
      <c r="B27" s="157" t="s">
        <v>575</v>
      </c>
      <c r="C27" s="181"/>
      <c r="D27" s="181"/>
      <c r="E27" s="181"/>
      <c r="F27" s="181"/>
    </row>
    <row r="28" spans="2:6" ht="17.149999999999999" customHeight="1" x14ac:dyDescent="0.3">
      <c r="B28" s="157" t="s">
        <v>576</v>
      </c>
      <c r="C28" s="181"/>
      <c r="D28" s="181"/>
      <c r="E28" s="181"/>
      <c r="F28" s="181"/>
    </row>
    <row r="29" spans="2:6" ht="17.149999999999999" customHeight="1" x14ac:dyDescent="0.3">
      <c r="B29" s="157" t="s">
        <v>577</v>
      </c>
      <c r="C29" s="181"/>
      <c r="D29" s="181"/>
      <c r="E29" s="181"/>
      <c r="F29" s="181"/>
    </row>
    <row r="30" spans="2:6" ht="19" customHeight="1" x14ac:dyDescent="0.3">
      <c r="B30" s="157" t="s">
        <v>578</v>
      </c>
      <c r="C30" s="181"/>
      <c r="D30" s="181"/>
      <c r="E30" s="181"/>
      <c r="F30" s="181"/>
    </row>
    <row r="31" spans="2:6" ht="17.149999999999999" customHeight="1" x14ac:dyDescent="0.3">
      <c r="B31" s="157" t="s">
        <v>579</v>
      </c>
      <c r="C31" s="181"/>
      <c r="D31" s="181"/>
      <c r="E31" s="181"/>
      <c r="F31" s="181"/>
    </row>
    <row r="32" spans="2:6" ht="17.149999999999999" customHeight="1" x14ac:dyDescent="0.3">
      <c r="B32" s="157" t="s">
        <v>580</v>
      </c>
      <c r="C32" s="181"/>
      <c r="D32" s="181"/>
      <c r="E32" s="181"/>
      <c r="F32" s="181"/>
    </row>
    <row r="33" spans="2:24" ht="17.149999999999999" customHeight="1" x14ac:dyDescent="0.3">
      <c r="B33" s="157" t="s">
        <v>581</v>
      </c>
      <c r="C33" s="181"/>
      <c r="D33" s="181"/>
      <c r="E33" s="181"/>
      <c r="F33" s="181"/>
    </row>
    <row r="34" spans="2:24" ht="17.149999999999999" customHeight="1" x14ac:dyDescent="0.3">
      <c r="B34" s="157" t="s">
        <v>582</v>
      </c>
      <c r="C34" s="181"/>
      <c r="D34" s="181"/>
      <c r="E34" s="181"/>
      <c r="F34" s="181"/>
    </row>
    <row r="35" spans="2:24" ht="17.149999999999999" customHeight="1" x14ac:dyDescent="0.3">
      <c r="B35" s="157" t="s">
        <v>583</v>
      </c>
      <c r="C35" s="181"/>
      <c r="D35" s="181"/>
      <c r="E35" s="181"/>
      <c r="F35" s="181"/>
    </row>
    <row r="36" spans="2:24" ht="17.149999999999999" customHeight="1" x14ac:dyDescent="0.3">
      <c r="B36" s="157" t="s">
        <v>584</v>
      </c>
      <c r="C36" s="181"/>
      <c r="D36" s="181"/>
      <c r="E36" s="181"/>
      <c r="F36" s="181"/>
    </row>
    <row r="37" spans="2:24" ht="17.149999999999999" customHeight="1" x14ac:dyDescent="0.3">
      <c r="B37" s="157" t="s">
        <v>585</v>
      </c>
      <c r="C37" s="181"/>
      <c r="D37" s="181"/>
      <c r="E37" s="181"/>
      <c r="F37" s="181"/>
    </row>
    <row r="38" spans="2:24" ht="17.149999999999999" customHeight="1" x14ac:dyDescent="0.3">
      <c r="B38" s="157" t="s">
        <v>586</v>
      </c>
      <c r="C38" s="181"/>
      <c r="D38" s="181"/>
      <c r="E38" s="181"/>
      <c r="F38" s="181"/>
      <c r="X38" s="152" t="s">
        <v>587</v>
      </c>
    </row>
    <row r="39" spans="2:24" ht="17.149999999999999" customHeight="1" x14ac:dyDescent="0.3">
      <c r="B39" s="179" t="s">
        <v>588</v>
      </c>
      <c r="C39" s="180">
        <f>SUM($C$21:$C$38)</f>
        <v>0</v>
      </c>
      <c r="D39" s="180">
        <f>SUM($D$21:$D$38)</f>
        <v>0</v>
      </c>
      <c r="E39" s="180">
        <f>SUM($E$21:$E$38)</f>
        <v>0</v>
      </c>
      <c r="F39" s="180">
        <f>SUM($F$21:$F$38)</f>
        <v>0</v>
      </c>
    </row>
    <row r="40" spans="2:24" ht="17.149999999999999" customHeight="1" x14ac:dyDescent="0.3">
      <c r="B40" s="179" t="s">
        <v>589</v>
      </c>
      <c r="C40" s="180">
        <f>$C$19+$C$39</f>
        <v>0</v>
      </c>
      <c r="D40" s="180">
        <f>$D$19+$D$39</f>
        <v>0</v>
      </c>
      <c r="E40" s="180">
        <f>$E$19+$E$39</f>
        <v>0</v>
      </c>
      <c r="F40" s="180">
        <f>$F$19+$F$39</f>
        <v>0</v>
      </c>
      <c r="H40" s="184"/>
    </row>
    <row r="41" spans="2:24" ht="17.149999999999999" customHeight="1" x14ac:dyDescent="0.3">
      <c r="B41" s="179" t="s">
        <v>590</v>
      </c>
      <c r="C41" s="185"/>
      <c r="D41" s="180"/>
      <c r="E41" s="180"/>
      <c r="F41" s="186"/>
      <c r="H41" s="184"/>
    </row>
    <row r="42" spans="2:24" ht="17.149999999999999" customHeight="1" x14ac:dyDescent="0.3">
      <c r="B42" s="157" t="s">
        <v>591</v>
      </c>
      <c r="C42" s="181"/>
      <c r="D42" s="181"/>
      <c r="E42" s="181"/>
      <c r="F42" s="181"/>
    </row>
    <row r="43" spans="2:24" ht="17.149999999999999" customHeight="1" x14ac:dyDescent="0.3">
      <c r="B43" s="157" t="s">
        <v>592</v>
      </c>
      <c r="C43" s="181"/>
      <c r="D43" s="181"/>
      <c r="E43" s="181"/>
      <c r="F43" s="181"/>
    </row>
    <row r="44" spans="2:24" ht="18" customHeight="1" x14ac:dyDescent="0.3">
      <c r="B44" s="157" t="s">
        <v>593</v>
      </c>
      <c r="C44" s="181"/>
      <c r="D44" s="181"/>
      <c r="E44" s="181"/>
      <c r="F44" s="181"/>
    </row>
    <row r="45" spans="2:24" ht="18" customHeight="1" x14ac:dyDescent="0.3">
      <c r="B45" s="157" t="s">
        <v>594</v>
      </c>
      <c r="C45" s="181"/>
      <c r="D45" s="181"/>
      <c r="E45" s="181"/>
      <c r="F45" s="181"/>
    </row>
    <row r="46" spans="2:24" ht="18" customHeight="1" x14ac:dyDescent="0.3">
      <c r="B46" s="157" t="s">
        <v>595</v>
      </c>
      <c r="C46" s="181"/>
      <c r="D46" s="181"/>
      <c r="E46" s="181"/>
      <c r="F46" s="181"/>
    </row>
    <row r="47" spans="2:24" ht="18.649999999999999" customHeight="1" x14ac:dyDescent="0.3">
      <c r="B47" s="157" t="s">
        <v>596</v>
      </c>
      <c r="C47" s="181"/>
      <c r="D47" s="181"/>
      <c r="E47" s="181"/>
      <c r="F47" s="181"/>
      <c r="Q47" s="188"/>
    </row>
    <row r="48" spans="2:24" ht="18.649999999999999" customHeight="1" x14ac:dyDescent="0.3">
      <c r="B48" s="157" t="s">
        <v>597</v>
      </c>
      <c r="C48" s="181"/>
      <c r="D48" s="181"/>
      <c r="E48" s="181"/>
      <c r="F48" s="181"/>
    </row>
    <row r="49" spans="2:6" ht="18.649999999999999" customHeight="1" x14ac:dyDescent="0.3">
      <c r="B49" s="157" t="s">
        <v>598</v>
      </c>
      <c r="C49" s="181"/>
      <c r="D49" s="181"/>
      <c r="E49" s="181"/>
      <c r="F49" s="181"/>
    </row>
    <row r="50" spans="2:6" ht="18.649999999999999" customHeight="1" x14ac:dyDescent="0.3">
      <c r="B50" s="157" t="s">
        <v>599</v>
      </c>
      <c r="C50" s="181"/>
      <c r="D50" s="181"/>
      <c r="E50" s="181"/>
      <c r="F50" s="181"/>
    </row>
    <row r="51" spans="2:6" ht="18.649999999999999" customHeight="1" x14ac:dyDescent="0.3">
      <c r="B51" s="157" t="s">
        <v>600</v>
      </c>
      <c r="C51" s="181"/>
      <c r="D51" s="181"/>
      <c r="E51" s="181"/>
      <c r="F51" s="181"/>
    </row>
    <row r="52" spans="2:6" ht="18.649999999999999" customHeight="1" x14ac:dyDescent="0.3">
      <c r="B52" s="157" t="s">
        <v>601</v>
      </c>
      <c r="C52" s="181"/>
      <c r="D52" s="181"/>
      <c r="E52" s="181"/>
      <c r="F52" s="181"/>
    </row>
    <row r="53" spans="2:6" x14ac:dyDescent="0.3">
      <c r="B53" s="157" t="s">
        <v>602</v>
      </c>
      <c r="C53" s="181"/>
      <c r="D53" s="181"/>
      <c r="E53" s="181"/>
      <c r="F53" s="181"/>
    </row>
    <row r="54" spans="2:6" x14ac:dyDescent="0.3">
      <c r="B54" s="157" t="s">
        <v>603</v>
      </c>
      <c r="C54" s="181"/>
      <c r="D54" s="181"/>
      <c r="E54" s="181"/>
      <c r="F54" s="181"/>
    </row>
    <row r="55" spans="2:6" x14ac:dyDescent="0.3">
      <c r="B55" s="179" t="s">
        <v>604</v>
      </c>
      <c r="C55" s="180">
        <f>SUM(C42:C54)</f>
        <v>0</v>
      </c>
      <c r="D55" s="180">
        <f t="shared" ref="D55:F55" si="0">SUM(D42:D54)</f>
        <v>0</v>
      </c>
      <c r="E55" s="180">
        <f t="shared" si="0"/>
        <v>0</v>
      </c>
      <c r="F55" s="180">
        <f t="shared" si="0"/>
        <v>0</v>
      </c>
    </row>
    <row r="56" spans="2:6" x14ac:dyDescent="0.3">
      <c r="B56" s="179" t="s">
        <v>605</v>
      </c>
      <c r="C56" s="180"/>
      <c r="D56" s="180"/>
      <c r="E56" s="180"/>
      <c r="F56" s="186"/>
    </row>
    <row r="57" spans="2:6" x14ac:dyDescent="0.3">
      <c r="B57" s="157" t="s">
        <v>606</v>
      </c>
      <c r="C57" s="181"/>
      <c r="D57" s="181"/>
      <c r="E57" s="181"/>
      <c r="F57" s="181"/>
    </row>
    <row r="58" spans="2:6" x14ac:dyDescent="0.3">
      <c r="B58" s="157" t="s">
        <v>607</v>
      </c>
      <c r="C58" s="181"/>
      <c r="D58" s="181"/>
      <c r="E58" s="181"/>
      <c r="F58" s="181"/>
    </row>
    <row r="59" spans="2:6" x14ac:dyDescent="0.3">
      <c r="B59" s="157" t="s">
        <v>608</v>
      </c>
      <c r="C59" s="181"/>
      <c r="D59" s="181"/>
      <c r="E59" s="181"/>
      <c r="F59" s="181"/>
    </row>
    <row r="60" spans="2:6" x14ac:dyDescent="0.3">
      <c r="B60" s="157" t="s">
        <v>609</v>
      </c>
      <c r="C60" s="181"/>
      <c r="D60" s="181"/>
      <c r="E60" s="181"/>
      <c r="F60" s="181"/>
    </row>
    <row r="61" spans="2:6" x14ac:dyDescent="0.3">
      <c r="B61" s="157" t="s">
        <v>610</v>
      </c>
      <c r="C61" s="181"/>
      <c r="D61" s="181"/>
      <c r="E61" s="181"/>
      <c r="F61" s="181"/>
    </row>
    <row r="62" spans="2:6" x14ac:dyDescent="0.3">
      <c r="B62" s="157" t="s">
        <v>611</v>
      </c>
      <c r="C62" s="181"/>
      <c r="D62" s="181"/>
      <c r="E62" s="181"/>
      <c r="F62" s="181"/>
    </row>
    <row r="63" spans="2:6" x14ac:dyDescent="0.3">
      <c r="B63" s="157" t="s">
        <v>612</v>
      </c>
      <c r="C63" s="181"/>
      <c r="D63" s="181"/>
      <c r="E63" s="181"/>
      <c r="F63" s="181"/>
    </row>
    <row r="64" spans="2:6" x14ac:dyDescent="0.3">
      <c r="B64" s="187" t="s">
        <v>613</v>
      </c>
      <c r="C64" s="181"/>
      <c r="D64" s="181"/>
      <c r="E64" s="181"/>
      <c r="F64" s="181"/>
    </row>
    <row r="65" spans="2:6" x14ac:dyDescent="0.3">
      <c r="B65" s="157" t="s">
        <v>614</v>
      </c>
      <c r="C65" s="181"/>
      <c r="D65" s="181"/>
      <c r="E65" s="181"/>
      <c r="F65" s="181"/>
    </row>
    <row r="66" spans="2:6" x14ac:dyDescent="0.3">
      <c r="B66" s="157" t="s">
        <v>615</v>
      </c>
      <c r="C66" s="181"/>
      <c r="D66" s="181"/>
      <c r="E66" s="181"/>
      <c r="F66" s="181"/>
    </row>
    <row r="67" spans="2:6" x14ac:dyDescent="0.3">
      <c r="B67" s="179" t="s">
        <v>616</v>
      </c>
      <c r="C67" s="180">
        <f>SUM(C57:C66)</f>
        <v>0</v>
      </c>
      <c r="D67" s="180">
        <f>SUM(D57:D66)</f>
        <v>0</v>
      </c>
      <c r="E67" s="180">
        <f>SUM(E57:E66)</f>
        <v>0</v>
      </c>
      <c r="F67" s="180">
        <f>SUM(F57:F66)</f>
        <v>0</v>
      </c>
    </row>
    <row r="68" spans="2:6" x14ac:dyDescent="0.3">
      <c r="B68" s="179" t="s">
        <v>617</v>
      </c>
      <c r="C68" s="180">
        <f>C55+C67</f>
        <v>0</v>
      </c>
      <c r="D68" s="180">
        <f>D55+D67</f>
        <v>0</v>
      </c>
      <c r="E68" s="180">
        <f>E55+E67</f>
        <v>0</v>
      </c>
      <c r="F68" s="180">
        <f>F55+F67</f>
        <v>0</v>
      </c>
    </row>
    <row r="69" spans="2:6" x14ac:dyDescent="0.3">
      <c r="B69" s="157" t="s">
        <v>618</v>
      </c>
      <c r="C69" s="189"/>
      <c r="D69" s="189"/>
      <c r="E69" s="189"/>
      <c r="F69" s="190"/>
    </row>
    <row r="70" spans="2:6" x14ac:dyDescent="0.3">
      <c r="B70" s="157" t="s">
        <v>619</v>
      </c>
      <c r="C70" s="181"/>
      <c r="D70" s="181"/>
      <c r="E70" s="181"/>
      <c r="F70" s="181"/>
    </row>
    <row r="71" spans="2:6" x14ac:dyDescent="0.3">
      <c r="B71" s="157" t="s">
        <v>620</v>
      </c>
      <c r="C71" s="181"/>
      <c r="D71" s="181"/>
      <c r="E71" s="181"/>
      <c r="F71" s="181"/>
    </row>
    <row r="72" spans="2:6" x14ac:dyDescent="0.3">
      <c r="B72" s="157" t="s">
        <v>621</v>
      </c>
      <c r="C72" s="181"/>
      <c r="D72" s="181"/>
      <c r="E72" s="181"/>
      <c r="F72" s="181"/>
    </row>
    <row r="73" spans="2:6" x14ac:dyDescent="0.3">
      <c r="B73" s="157" t="s">
        <v>609</v>
      </c>
      <c r="C73" s="181"/>
      <c r="D73" s="181"/>
      <c r="E73" s="181"/>
      <c r="F73" s="181"/>
    </row>
    <row r="74" spans="2:6" x14ac:dyDescent="0.3">
      <c r="B74" s="157" t="s">
        <v>622</v>
      </c>
      <c r="C74" s="181"/>
      <c r="D74" s="181"/>
      <c r="E74" s="181"/>
      <c r="F74" s="181"/>
    </row>
    <row r="75" spans="2:6" x14ac:dyDescent="0.3">
      <c r="B75" s="157" t="s">
        <v>623</v>
      </c>
      <c r="C75" s="181"/>
      <c r="D75" s="181"/>
      <c r="E75" s="181"/>
      <c r="F75" s="181"/>
    </row>
    <row r="76" spans="2:6" x14ac:dyDescent="0.3">
      <c r="B76" s="157" t="s">
        <v>624</v>
      </c>
      <c r="C76" s="181"/>
      <c r="D76" s="181"/>
      <c r="E76" s="181"/>
      <c r="F76" s="181"/>
    </row>
    <row r="77" spans="2:6" x14ac:dyDescent="0.3">
      <c r="B77" s="157" t="s">
        <v>625</v>
      </c>
      <c r="C77" s="181"/>
      <c r="D77" s="181"/>
      <c r="E77" s="181"/>
      <c r="F77" s="181"/>
    </row>
    <row r="78" spans="2:6" x14ac:dyDescent="0.3">
      <c r="B78" s="157" t="s">
        <v>626</v>
      </c>
      <c r="C78" s="181"/>
      <c r="D78" s="181"/>
      <c r="E78" s="181"/>
      <c r="F78" s="181"/>
    </row>
    <row r="79" spans="2:6" x14ac:dyDescent="0.3">
      <c r="B79" s="157" t="s">
        <v>627</v>
      </c>
      <c r="C79" s="181"/>
      <c r="D79" s="181"/>
      <c r="E79" s="181"/>
      <c r="F79" s="181"/>
    </row>
    <row r="80" spans="2:6" x14ac:dyDescent="0.3">
      <c r="B80" s="191" t="s">
        <v>628</v>
      </c>
      <c r="C80" s="192">
        <f>C70+C71+C74-C75+C76+C77+C78+C79</f>
        <v>0</v>
      </c>
      <c r="D80" s="192">
        <f>D70+D71+D74-D75+D76+D77+D78+D79</f>
        <v>0</v>
      </c>
      <c r="E80" s="192">
        <f>E70+E71+E74-E75+E76+E77+E78+E79</f>
        <v>0</v>
      </c>
      <c r="F80" s="192">
        <f>F70+F71+F74-F75+F76+F77+F78+F79</f>
        <v>0</v>
      </c>
    </row>
    <row r="81" spans="2:6" x14ac:dyDescent="0.3">
      <c r="B81" s="193" t="s">
        <v>629</v>
      </c>
      <c r="C81" s="181"/>
      <c r="D81" s="181"/>
      <c r="E81" s="181"/>
      <c r="F81" s="181"/>
    </row>
    <row r="82" spans="2:6" x14ac:dyDescent="0.3">
      <c r="B82" s="179" t="s">
        <v>630</v>
      </c>
      <c r="C82" s="180">
        <f>C80+C81</f>
        <v>0</v>
      </c>
      <c r="D82" s="180">
        <f>D80+D81</f>
        <v>0</v>
      </c>
      <c r="E82" s="180">
        <f>E80+E81</f>
        <v>0</v>
      </c>
      <c r="F82" s="180">
        <f>F80+F81</f>
        <v>0</v>
      </c>
    </row>
    <row r="83" spans="2:6" x14ac:dyDescent="0.3">
      <c r="B83" s="178" t="s">
        <v>631</v>
      </c>
      <c r="C83" s="180">
        <f>C68+C82</f>
        <v>0</v>
      </c>
      <c r="D83" s="180">
        <f>D68+D82</f>
        <v>0</v>
      </c>
      <c r="E83" s="180">
        <f>E68+E82</f>
        <v>0</v>
      </c>
      <c r="F83" s="180">
        <f>F68+F82</f>
        <v>0</v>
      </c>
    </row>
    <row r="84" spans="2:6" x14ac:dyDescent="0.3">
      <c r="B84" s="194" t="s">
        <v>632</v>
      </c>
      <c r="C84" s="195" t="str">
        <f>IF(C85&lt;1,"正确","错误")</f>
        <v>正确</v>
      </c>
      <c r="D84" s="195" t="str">
        <f>IF(D85=0,"正确","错误")</f>
        <v>正确</v>
      </c>
      <c r="E84" s="195" t="str">
        <f>IF(E85=0,"正确","错误")</f>
        <v>正确</v>
      </c>
      <c r="F84" s="195" t="str">
        <f>IF(F85=0,"正确","错误")</f>
        <v>正确</v>
      </c>
    </row>
    <row r="85" spans="2:6" ht="16.5" hidden="1" x14ac:dyDescent="0.3">
      <c r="B85" s="196" t="s">
        <v>633</v>
      </c>
      <c r="C85" s="197">
        <f>C83-C40</f>
        <v>0</v>
      </c>
      <c r="D85" s="197">
        <f t="shared" ref="D85:F85" si="1">D83-D40</f>
        <v>0</v>
      </c>
      <c r="E85" s="197">
        <f t="shared" si="1"/>
        <v>0</v>
      </c>
      <c r="F85" s="197">
        <f t="shared" si="1"/>
        <v>0</v>
      </c>
    </row>
    <row r="87" spans="2:6" ht="91" customHeight="1" x14ac:dyDescent="0.3">
      <c r="B87" s="450" t="s">
        <v>634</v>
      </c>
      <c r="C87" s="451"/>
      <c r="D87" s="451"/>
      <c r="E87" s="451"/>
      <c r="F87" s="452"/>
    </row>
  </sheetData>
  <sheetProtection algorithmName="SHA-512" hashValue="tYjeVF7w9/cV4h2f8QIfk/fSpc/QB6ydyKtUl4dBdtaJFlmHcfL7b+Fx3sMOkhxN0qHt4agckd1/Y/U0TSN0DA==" saltValue="ezmS1NJARNPL1YMeClun7w==" spinCount="100000" sheet="1" objects="1" scenarios="1"/>
  <protectedRanges>
    <protectedRange sqref="C70:F79 C81:F81 C6:F18 C42:F54 C57:F66 C21:F38" name="资产负债表填表区域" securityDescriptor=""/>
  </protectedRanges>
  <mergeCells count="8">
    <mergeCell ref="B1:F1"/>
    <mergeCell ref="B2:F2"/>
    <mergeCell ref="B87:F87"/>
    <mergeCell ref="B3:B4"/>
    <mergeCell ref="C3:C4"/>
    <mergeCell ref="D3:D4"/>
    <mergeCell ref="E3:E4"/>
    <mergeCell ref="F3:F4"/>
  </mergeCells>
  <phoneticPr fontId="51" type="noConversion"/>
  <dataValidations count="2">
    <dataValidation type="decimal" allowBlank="1" showInputMessage="1" showErrorMessage="1" sqref="C5:F5 C84:F84 C19:F20 C39:F40">
      <formula1>-10000000000000</formula1>
      <formula2>10000000000000</formula2>
    </dataValidation>
    <dataValidation type="decimal" allowBlank="1" showInputMessage="1" showErrorMessage="1" sqref="C81:F81 C6:F18 C21:F38 C70:F79 C42:F54 C57:F66">
      <formula1>-1000000000000</formula1>
      <formula2>1000000000000</formula2>
    </dataValidation>
  </dataValidations>
  <pageMargins left="0.69930555555555596" right="0.69930555555555596" top="0.75" bottom="0.75" header="0.3" footer="0.3"/>
  <pageSetup paperSize="9" orientation="portrait"/>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K64"/>
  <sheetViews>
    <sheetView showGridLines="0" workbookViewId="0">
      <pane ySplit="4" topLeftCell="A50" activePane="bottomLeft" state="frozen"/>
      <selection pane="bottomLeft" activeCell="F56" sqref="F56"/>
    </sheetView>
  </sheetViews>
  <sheetFormatPr defaultColWidth="8.25" defaultRowHeight="14" x14ac:dyDescent="0.3"/>
  <cols>
    <col min="1" max="1" width="2.1640625" style="152" customWidth="1"/>
    <col min="2" max="2" width="46.83203125" style="152" customWidth="1"/>
    <col min="3" max="3" width="19.75" style="153" customWidth="1"/>
    <col min="4" max="4" width="19.33203125" style="154" customWidth="1"/>
    <col min="5" max="5" width="20" style="152" customWidth="1"/>
    <col min="6" max="6" width="17.5" style="152" customWidth="1"/>
    <col min="7" max="16384" width="8.25" style="152"/>
  </cols>
  <sheetData>
    <row r="1" spans="2:6" ht="28.5" customHeight="1" x14ac:dyDescent="0.3">
      <c r="B1" s="448" t="s">
        <v>635</v>
      </c>
      <c r="C1" s="448"/>
      <c r="D1" s="448"/>
      <c r="E1" s="448"/>
      <c r="F1" s="448"/>
    </row>
    <row r="2" spans="2:6" ht="13.5" customHeight="1" x14ac:dyDescent="0.3">
      <c r="B2" s="455" t="s">
        <v>636</v>
      </c>
      <c r="C2" s="455"/>
      <c r="D2" s="455"/>
      <c r="E2" s="455"/>
      <c r="F2" s="455"/>
    </row>
    <row r="3" spans="2:6" ht="13.5" customHeight="1" x14ac:dyDescent="0.3">
      <c r="B3" s="456" t="s">
        <v>637</v>
      </c>
      <c r="C3" s="457" t="str">
        <f ca="1">YEAR(TODAY())-3&amp;"年度"</f>
        <v>2019年度</v>
      </c>
      <c r="D3" s="457" t="str">
        <f ca="1">YEAR(TODAY())-2&amp;"年度"</f>
        <v>2020年度</v>
      </c>
      <c r="E3" s="457" t="str">
        <f ca="1">YEAR(TODAY())-1&amp;"年度"</f>
        <v>2021年度</v>
      </c>
      <c r="F3" s="458" t="str">
        <f>TEXT(基本信息!C3,"yyyy年m月")</f>
        <v>2022年9月</v>
      </c>
    </row>
    <row r="4" spans="2:6" ht="13.5" customHeight="1" x14ac:dyDescent="0.3">
      <c r="B4" s="456"/>
      <c r="C4" s="457"/>
      <c r="D4" s="457"/>
      <c r="E4" s="457"/>
      <c r="F4" s="459"/>
    </row>
    <row r="5" spans="2:6" ht="20.149999999999999" customHeight="1" x14ac:dyDescent="0.3">
      <c r="B5" s="155" t="s">
        <v>638</v>
      </c>
      <c r="C5" s="129"/>
      <c r="D5" s="129"/>
      <c r="E5" s="129"/>
      <c r="F5" s="156"/>
    </row>
    <row r="6" spans="2:6" ht="20.149999999999999" customHeight="1" x14ac:dyDescent="0.3">
      <c r="B6" s="157" t="s">
        <v>639</v>
      </c>
      <c r="C6" s="129"/>
      <c r="D6" s="129"/>
      <c r="E6" s="129"/>
      <c r="F6" s="156"/>
    </row>
    <row r="7" spans="2:6" ht="20.149999999999999" customHeight="1" x14ac:dyDescent="0.3">
      <c r="B7" s="157" t="s">
        <v>640</v>
      </c>
      <c r="C7" s="129"/>
      <c r="D7" s="129"/>
      <c r="E7" s="129"/>
      <c r="F7" s="156"/>
    </row>
    <row r="8" spans="2:6" ht="20.149999999999999" customHeight="1" x14ac:dyDescent="0.3">
      <c r="B8" s="157" t="s">
        <v>641</v>
      </c>
      <c r="C8" s="129"/>
      <c r="D8" s="129"/>
      <c r="E8" s="129"/>
      <c r="F8" s="156"/>
    </row>
    <row r="9" spans="2:6" ht="20.149999999999999" customHeight="1" x14ac:dyDescent="0.3">
      <c r="B9" s="155" t="s">
        <v>642</v>
      </c>
      <c r="C9" s="129"/>
      <c r="D9" s="129"/>
      <c r="E9" s="129"/>
      <c r="F9" s="156"/>
    </row>
    <row r="10" spans="2:6" ht="20.149999999999999" customHeight="1" x14ac:dyDescent="0.3">
      <c r="B10" s="155" t="s">
        <v>643</v>
      </c>
      <c r="C10" s="129"/>
      <c r="D10" s="129"/>
      <c r="E10" s="129"/>
      <c r="F10" s="156"/>
    </row>
    <row r="11" spans="2:6" ht="20.149999999999999" customHeight="1" x14ac:dyDescent="0.3">
      <c r="B11" s="155" t="s">
        <v>644</v>
      </c>
      <c r="C11" s="129"/>
      <c r="D11" s="129"/>
      <c r="E11" s="129"/>
      <c r="F11" s="156"/>
    </row>
    <row r="12" spans="2:6" ht="20.149999999999999" customHeight="1" x14ac:dyDescent="0.3">
      <c r="B12" s="155" t="s">
        <v>645</v>
      </c>
      <c r="C12" s="129"/>
      <c r="D12" s="129"/>
      <c r="E12" s="129"/>
      <c r="F12" s="156"/>
    </row>
    <row r="13" spans="2:6" ht="20.149999999999999" customHeight="1" x14ac:dyDescent="0.3">
      <c r="B13" s="155" t="s">
        <v>646</v>
      </c>
      <c r="C13" s="129"/>
      <c r="D13" s="129"/>
      <c r="E13" s="129"/>
      <c r="F13" s="156"/>
    </row>
    <row r="14" spans="2:6" ht="20.149999999999999" customHeight="1" x14ac:dyDescent="0.3">
      <c r="B14" s="155" t="s">
        <v>647</v>
      </c>
      <c r="C14" s="129"/>
      <c r="D14" s="129"/>
      <c r="E14" s="129"/>
      <c r="F14" s="156"/>
    </row>
    <row r="15" spans="2:6" ht="20.149999999999999" customHeight="1" x14ac:dyDescent="0.3">
      <c r="B15" s="155" t="s">
        <v>648</v>
      </c>
      <c r="C15" s="129"/>
      <c r="D15" s="129"/>
      <c r="E15" s="129"/>
      <c r="F15" s="156"/>
    </row>
    <row r="16" spans="2:6" ht="20.149999999999999" customHeight="1" x14ac:dyDescent="0.3">
      <c r="B16" s="155" t="s">
        <v>649</v>
      </c>
      <c r="C16" s="129"/>
      <c r="D16" s="129"/>
      <c r="E16" s="129"/>
      <c r="F16" s="156"/>
    </row>
    <row r="17" spans="2:6" ht="25" customHeight="1" x14ac:dyDescent="0.3">
      <c r="B17" s="155" t="s">
        <v>650</v>
      </c>
      <c r="C17" s="129"/>
      <c r="D17" s="129"/>
      <c r="E17" s="129"/>
      <c r="F17" s="156"/>
    </row>
    <row r="18" spans="2:6" ht="20.149999999999999" customHeight="1" x14ac:dyDescent="0.3">
      <c r="B18" s="155" t="s">
        <v>651</v>
      </c>
      <c r="C18" s="129"/>
      <c r="D18" s="129"/>
      <c r="E18" s="129"/>
      <c r="F18" s="156"/>
    </row>
    <row r="19" spans="2:6" ht="20.149999999999999" customHeight="1" x14ac:dyDescent="0.3">
      <c r="B19" s="155" t="s">
        <v>652</v>
      </c>
      <c r="C19" s="129"/>
      <c r="D19" s="129"/>
      <c r="E19" s="129"/>
      <c r="F19" s="156"/>
    </row>
    <row r="20" spans="2:6" ht="20.149999999999999" customHeight="1" x14ac:dyDescent="0.3">
      <c r="B20" s="155" t="s">
        <v>653</v>
      </c>
      <c r="C20" s="129"/>
      <c r="D20" s="129"/>
      <c r="E20" s="129"/>
      <c r="F20" s="156"/>
    </row>
    <row r="21" spans="2:6" ht="20.149999999999999" customHeight="1" x14ac:dyDescent="0.3">
      <c r="B21" s="155" t="s">
        <v>654</v>
      </c>
      <c r="C21" s="129"/>
      <c r="D21" s="129"/>
      <c r="E21" s="129"/>
      <c r="F21" s="156"/>
    </row>
    <row r="22" spans="2:6" ht="25" customHeight="1" x14ac:dyDescent="0.3">
      <c r="B22" s="155" t="s">
        <v>655</v>
      </c>
      <c r="C22" s="129"/>
      <c r="D22" s="129"/>
      <c r="E22" s="129"/>
      <c r="F22" s="156"/>
    </row>
    <row r="23" spans="2:6" ht="20.149999999999999" customHeight="1" x14ac:dyDescent="0.3">
      <c r="B23" s="158" t="s">
        <v>656</v>
      </c>
      <c r="C23" s="159">
        <f>C5-SUM(C6:C11)+SUM(C14:C15,C18:C22)</f>
        <v>0</v>
      </c>
      <c r="D23" s="159">
        <f>D5-SUM(D6:D11)+SUM(D14:D15,D18:D22)</f>
        <v>0</v>
      </c>
      <c r="E23" s="159">
        <f>E5-SUM(E6:E11)+SUM(E14:E15,E18:E22)</f>
        <v>0</v>
      </c>
      <c r="F23" s="159">
        <f>F5-SUM(F6:F11)+SUM(F14:F15,F18:F22)</f>
        <v>0</v>
      </c>
    </row>
    <row r="24" spans="2:6" ht="20.149999999999999" customHeight="1" x14ac:dyDescent="0.3">
      <c r="B24" s="155" t="s">
        <v>657</v>
      </c>
      <c r="C24" s="129"/>
      <c r="D24" s="129"/>
      <c r="E24" s="160"/>
      <c r="F24" s="156"/>
    </row>
    <row r="25" spans="2:6" ht="20.149999999999999" customHeight="1" x14ac:dyDescent="0.3">
      <c r="B25" s="155" t="s">
        <v>658</v>
      </c>
      <c r="C25" s="129"/>
      <c r="D25" s="161"/>
      <c r="E25" s="160"/>
      <c r="F25" s="156"/>
    </row>
    <row r="26" spans="2:6" ht="20.149999999999999" customHeight="1" x14ac:dyDescent="0.3">
      <c r="B26" s="158" t="s">
        <v>659</v>
      </c>
      <c r="C26" s="159">
        <f>C23+C24-C25</f>
        <v>0</v>
      </c>
      <c r="D26" s="159">
        <f>D23+D24-D25</f>
        <v>0</v>
      </c>
      <c r="E26" s="159">
        <f>E23+E24-E25</f>
        <v>0</v>
      </c>
      <c r="F26" s="159">
        <f>F23+F24-F25</f>
        <v>0</v>
      </c>
    </row>
    <row r="27" spans="2:6" ht="20.149999999999999" customHeight="1" x14ac:dyDescent="0.3">
      <c r="B27" s="155" t="s">
        <v>660</v>
      </c>
      <c r="C27" s="129"/>
      <c r="D27" s="129"/>
      <c r="E27" s="129"/>
      <c r="F27" s="156"/>
    </row>
    <row r="28" spans="2:6" ht="20.149999999999999" customHeight="1" x14ac:dyDescent="0.3">
      <c r="B28" s="158" t="s">
        <v>661</v>
      </c>
      <c r="C28" s="159">
        <f>C26-C27</f>
        <v>0</v>
      </c>
      <c r="D28" s="159">
        <f>D26-D27</f>
        <v>0</v>
      </c>
      <c r="E28" s="159">
        <f>E26-E27</f>
        <v>0</v>
      </c>
      <c r="F28" s="159">
        <f>F26-F27</f>
        <v>0</v>
      </c>
    </row>
    <row r="29" spans="2:6" ht="20.149999999999999" customHeight="1" x14ac:dyDescent="0.3">
      <c r="B29" s="162" t="s">
        <v>662</v>
      </c>
      <c r="C29" s="159"/>
      <c r="D29" s="159"/>
      <c r="E29" s="159"/>
      <c r="F29" s="163"/>
    </row>
    <row r="30" spans="2:6" ht="20.149999999999999" customHeight="1" x14ac:dyDescent="0.3">
      <c r="B30" s="155" t="s">
        <v>663</v>
      </c>
      <c r="C30" s="129"/>
      <c r="D30" s="129"/>
      <c r="E30" s="129"/>
      <c r="F30" s="156"/>
    </row>
    <row r="31" spans="2:6" ht="20.149999999999999" customHeight="1" x14ac:dyDescent="0.3">
      <c r="B31" s="155" t="s">
        <v>664</v>
      </c>
      <c r="C31" s="129"/>
      <c r="D31" s="129"/>
      <c r="E31" s="129"/>
      <c r="F31" s="156"/>
    </row>
    <row r="32" spans="2:6" ht="20.149999999999999" customHeight="1" x14ac:dyDescent="0.3">
      <c r="B32" s="162" t="s">
        <v>665</v>
      </c>
      <c r="C32" s="159"/>
      <c r="D32" s="159"/>
      <c r="E32" s="159"/>
      <c r="F32" s="163"/>
    </row>
    <row r="33" spans="2:11" ht="20.149999999999999" customHeight="1" x14ac:dyDescent="0.3">
      <c r="B33" s="155" t="s">
        <v>666</v>
      </c>
      <c r="C33" s="164"/>
      <c r="D33" s="164"/>
      <c r="E33" s="164"/>
      <c r="F33" s="156"/>
    </row>
    <row r="34" spans="2:11" ht="20.149999999999999" customHeight="1" x14ac:dyDescent="0.3">
      <c r="B34" s="155" t="s">
        <v>667</v>
      </c>
      <c r="C34" s="164"/>
      <c r="D34" s="164"/>
      <c r="E34" s="164"/>
      <c r="F34" s="156"/>
    </row>
    <row r="35" spans="2:11" s="151" customFormat="1" ht="20.149999999999999" customHeight="1" x14ac:dyDescent="0.3">
      <c r="B35" s="158" t="s">
        <v>668</v>
      </c>
      <c r="C35" s="159">
        <f>C36+C49</f>
        <v>0</v>
      </c>
      <c r="D35" s="159">
        <f>D36+D49</f>
        <v>0</v>
      </c>
      <c r="E35" s="159">
        <f>E36+E49</f>
        <v>0</v>
      </c>
      <c r="F35" s="159">
        <f>F36+F49</f>
        <v>0</v>
      </c>
    </row>
    <row r="36" spans="2:11" s="151" customFormat="1" ht="20.149999999999999" customHeight="1" x14ac:dyDescent="0.3">
      <c r="B36" s="162" t="s">
        <v>669</v>
      </c>
      <c r="C36" s="159">
        <f>C37+C42</f>
        <v>0</v>
      </c>
      <c r="D36" s="159">
        <f>D37+D42</f>
        <v>0</v>
      </c>
      <c r="E36" s="159">
        <f>E37+E42</f>
        <v>0</v>
      </c>
      <c r="F36" s="165"/>
    </row>
    <row r="37" spans="2:11" ht="17.25" customHeight="1" x14ac:dyDescent="0.3">
      <c r="B37" s="162" t="s">
        <v>670</v>
      </c>
      <c r="C37" s="159">
        <f>SUM(C38:C41)</f>
        <v>0</v>
      </c>
      <c r="D37" s="159">
        <f>SUM(D38:D41)</f>
        <v>0</v>
      </c>
      <c r="E37" s="159">
        <f>SUM(E38:E41)</f>
        <v>0</v>
      </c>
      <c r="F37" s="159">
        <f>SUM(F38:F41)</f>
        <v>0</v>
      </c>
    </row>
    <row r="38" spans="2:11" ht="17.25" customHeight="1" x14ac:dyDescent="0.3">
      <c r="B38" s="155" t="s">
        <v>671</v>
      </c>
      <c r="C38" s="129"/>
      <c r="D38" s="129"/>
      <c r="E38" s="129"/>
      <c r="F38" s="166"/>
      <c r="G38" s="167"/>
      <c r="H38" s="167"/>
      <c r="I38" s="176"/>
    </row>
    <row r="39" spans="2:11" ht="17.25" customHeight="1" x14ac:dyDescent="0.3">
      <c r="B39" s="155" t="s">
        <v>672</v>
      </c>
      <c r="C39" s="129"/>
      <c r="D39" s="129"/>
      <c r="E39" s="129"/>
      <c r="F39" s="168"/>
      <c r="G39" s="169"/>
      <c r="H39" s="169"/>
      <c r="I39" s="169"/>
      <c r="K39" s="153"/>
    </row>
    <row r="40" spans="2:11" ht="17.25" customHeight="1" x14ac:dyDescent="0.3">
      <c r="B40" s="155" t="s">
        <v>673</v>
      </c>
      <c r="C40" s="129"/>
      <c r="D40" s="129"/>
      <c r="E40" s="129"/>
      <c r="F40" s="168"/>
      <c r="G40" s="169"/>
      <c r="H40" s="169"/>
      <c r="I40" s="169"/>
      <c r="K40" s="153"/>
    </row>
    <row r="41" spans="2:11" ht="17.25" customHeight="1" x14ac:dyDescent="0.3">
      <c r="B41" s="155" t="s">
        <v>674</v>
      </c>
      <c r="C41" s="129"/>
      <c r="D41" s="129"/>
      <c r="E41" s="129"/>
      <c r="F41" s="168"/>
      <c r="G41" s="169"/>
      <c r="H41" s="169"/>
      <c r="I41" s="169"/>
      <c r="K41" s="153"/>
    </row>
    <row r="42" spans="2:11" ht="17.25" customHeight="1" x14ac:dyDescent="0.3">
      <c r="B42" s="162" t="s">
        <v>675</v>
      </c>
      <c r="C42" s="159">
        <f>SUM(C43:C48)</f>
        <v>0</v>
      </c>
      <c r="D42" s="159">
        <f>SUM(D43:D48)</f>
        <v>0</v>
      </c>
      <c r="E42" s="159">
        <f>SUM(E43:E48)</f>
        <v>0</v>
      </c>
      <c r="F42" s="159">
        <f>SUM(F43:F48)</f>
        <v>0</v>
      </c>
    </row>
    <row r="43" spans="2:11" ht="17.25" customHeight="1" x14ac:dyDescent="0.3">
      <c r="B43" s="155" t="s">
        <v>676</v>
      </c>
      <c r="C43" s="129"/>
      <c r="D43" s="129"/>
      <c r="E43" s="129"/>
      <c r="F43" s="156"/>
    </row>
    <row r="44" spans="2:11" ht="17.25" customHeight="1" x14ac:dyDescent="0.3">
      <c r="B44" s="155" t="s">
        <v>677</v>
      </c>
      <c r="C44" s="129"/>
      <c r="D44" s="129"/>
      <c r="E44" s="129"/>
      <c r="F44" s="156"/>
    </row>
    <row r="45" spans="2:11" ht="17.25" customHeight="1" x14ac:dyDescent="0.3">
      <c r="B45" s="155" t="s">
        <v>678</v>
      </c>
      <c r="C45" s="129"/>
      <c r="D45" s="129"/>
      <c r="E45" s="129"/>
      <c r="F45" s="156"/>
    </row>
    <row r="46" spans="2:11" ht="17.25" customHeight="1" x14ac:dyDescent="0.3">
      <c r="B46" s="155" t="s">
        <v>679</v>
      </c>
      <c r="C46" s="129"/>
      <c r="D46" s="129"/>
      <c r="E46" s="129"/>
      <c r="F46" s="156"/>
    </row>
    <row r="47" spans="2:11" ht="17.25" customHeight="1" x14ac:dyDescent="0.3">
      <c r="B47" s="155" t="s">
        <v>680</v>
      </c>
      <c r="C47" s="129"/>
      <c r="D47" s="129"/>
      <c r="E47" s="129"/>
      <c r="F47" s="156"/>
    </row>
    <row r="48" spans="2:11" ht="17.25" customHeight="1" x14ac:dyDescent="0.3">
      <c r="B48" s="155" t="s">
        <v>681</v>
      </c>
      <c r="C48" s="129"/>
      <c r="D48" s="129"/>
      <c r="E48" s="129"/>
      <c r="F48" s="156"/>
    </row>
    <row r="49" spans="2:6" ht="17.25" customHeight="1" x14ac:dyDescent="0.3">
      <c r="B49" s="155" t="s">
        <v>682</v>
      </c>
      <c r="C49" s="129"/>
      <c r="D49" s="129"/>
      <c r="E49" s="129"/>
      <c r="F49" s="156"/>
    </row>
    <row r="50" spans="2:6" ht="17.25" customHeight="1" x14ac:dyDescent="0.3">
      <c r="B50" s="158" t="s">
        <v>683</v>
      </c>
      <c r="C50" s="159">
        <f>C28+C35</f>
        <v>0</v>
      </c>
      <c r="D50" s="159">
        <f>D28+D35</f>
        <v>0</v>
      </c>
      <c r="E50" s="159">
        <f>E28+E35</f>
        <v>0</v>
      </c>
      <c r="F50" s="159">
        <f>F28+F35</f>
        <v>0</v>
      </c>
    </row>
    <row r="51" spans="2:6" ht="17.25" customHeight="1" x14ac:dyDescent="0.3">
      <c r="B51" s="162" t="s">
        <v>684</v>
      </c>
      <c r="C51" s="159">
        <f>C33+C36</f>
        <v>0</v>
      </c>
      <c r="D51" s="159">
        <f>D33+D36</f>
        <v>0</v>
      </c>
      <c r="E51" s="159">
        <f>E33+E36</f>
        <v>0</v>
      </c>
      <c r="F51" s="159">
        <f>F33+F36</f>
        <v>0</v>
      </c>
    </row>
    <row r="52" spans="2:6" ht="17.25" customHeight="1" x14ac:dyDescent="0.3">
      <c r="B52" s="162" t="s">
        <v>685</v>
      </c>
      <c r="C52" s="159">
        <f>C34+C49</f>
        <v>0</v>
      </c>
      <c r="D52" s="159">
        <f>D34+D49</f>
        <v>0</v>
      </c>
      <c r="E52" s="159">
        <f>E34+E49</f>
        <v>0</v>
      </c>
      <c r="F52" s="159">
        <f>F34+F49</f>
        <v>0</v>
      </c>
    </row>
    <row r="53" spans="2:6" ht="17.25" customHeight="1" x14ac:dyDescent="0.3">
      <c r="B53" s="158" t="s">
        <v>686</v>
      </c>
      <c r="C53" s="159"/>
      <c r="D53" s="159"/>
      <c r="E53" s="159"/>
      <c r="F53" s="163"/>
    </row>
    <row r="54" spans="2:6" ht="17.25" customHeight="1" x14ac:dyDescent="0.3">
      <c r="B54" s="170" t="s">
        <v>687</v>
      </c>
      <c r="C54" s="171"/>
      <c r="D54" s="171"/>
      <c r="E54" s="171"/>
      <c r="F54" s="156"/>
    </row>
    <row r="55" spans="2:6" ht="17.25" customHeight="1" x14ac:dyDescent="0.3">
      <c r="B55" s="170" t="s">
        <v>688</v>
      </c>
      <c r="C55" s="171"/>
      <c r="D55" s="171"/>
      <c r="E55" s="171"/>
      <c r="F55" s="156"/>
    </row>
    <row r="56" spans="2:6" ht="17.25" customHeight="1" x14ac:dyDescent="0.3">
      <c r="B56" s="172" t="s">
        <v>632</v>
      </c>
      <c r="C56" s="173" t="str">
        <f>IF(C57&lt;1,"正确","错误")</f>
        <v>正确</v>
      </c>
      <c r="D56" s="173" t="str">
        <f>IF(D57=0,"正确","错误")</f>
        <v>正确</v>
      </c>
      <c r="E56" s="173" t="str">
        <f>IF(E57=0,"正确","错误")</f>
        <v>正确</v>
      </c>
      <c r="F56" s="173" t="str">
        <f>IF(F57=0,"正确","错误")</f>
        <v>正确</v>
      </c>
    </row>
    <row r="57" spans="2:6" ht="17.25" hidden="1" customHeight="1" x14ac:dyDescent="0.3">
      <c r="B57" s="174" t="s">
        <v>633</v>
      </c>
      <c r="C57" s="175">
        <f>C5-SUM(C6:C11)+SUM(C14:C15,C18:C22)+C24-C25-C27-C28</f>
        <v>0</v>
      </c>
      <c r="D57" s="175">
        <f t="shared" ref="D57:F57" si="0">D5-SUM(D6:D11)+SUM(D14:D15,D18:D22)+D24-D25-D27-D28</f>
        <v>0</v>
      </c>
      <c r="E57" s="175">
        <f t="shared" si="0"/>
        <v>0</v>
      </c>
      <c r="F57" s="175">
        <f t="shared" si="0"/>
        <v>0</v>
      </c>
    </row>
    <row r="59" spans="2:6" x14ac:dyDescent="0.3">
      <c r="C59" s="152"/>
      <c r="D59" s="152"/>
    </row>
    <row r="60" spans="2:6" ht="78" customHeight="1" x14ac:dyDescent="0.3">
      <c r="B60" s="450" t="s">
        <v>689</v>
      </c>
      <c r="C60" s="451"/>
      <c r="D60" s="451"/>
      <c r="E60" s="451"/>
      <c r="F60" s="452"/>
    </row>
    <row r="61" spans="2:6" x14ac:dyDescent="0.3">
      <c r="C61" s="152"/>
      <c r="D61" s="152"/>
    </row>
    <row r="62" spans="2:6" ht="24" customHeight="1" x14ac:dyDescent="0.3">
      <c r="C62" s="152"/>
      <c r="D62" s="152"/>
    </row>
    <row r="63" spans="2:6" x14ac:dyDescent="0.3">
      <c r="C63" s="152"/>
      <c r="D63" s="152"/>
    </row>
    <row r="64" spans="2:6" x14ac:dyDescent="0.3">
      <c r="C64" s="152"/>
      <c r="D64" s="152"/>
    </row>
  </sheetData>
  <sheetProtection password="96B6" sheet="1" objects="1"/>
  <protectedRanges>
    <protectedRange sqref="C5:E22 C27:E27 C24:E25" name="利润表填表区域" securityDescriptor=""/>
  </protectedRanges>
  <mergeCells count="8">
    <mergeCell ref="B1:F1"/>
    <mergeCell ref="B2:F2"/>
    <mergeCell ref="B60:F60"/>
    <mergeCell ref="B3:B4"/>
    <mergeCell ref="C3:C4"/>
    <mergeCell ref="D3:D4"/>
    <mergeCell ref="E3:E4"/>
    <mergeCell ref="F3:F4"/>
  </mergeCells>
  <phoneticPr fontId="51" type="noConversion"/>
  <dataValidations count="1">
    <dataValidation type="decimal" allowBlank="1" showInputMessage="1" showErrorMessage="1" sqref="C27:E27 C24:E25 C5:E22">
      <formula1>-1000000000000</formula1>
      <formula2>1000000000000</formula2>
    </dataValidation>
  </dataValidations>
  <pageMargins left="0.69930555555555596" right="0.69930555555555596"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28</vt:i4>
      </vt:variant>
      <vt:variant>
        <vt:lpstr>命名范围</vt:lpstr>
      </vt:variant>
      <vt:variant>
        <vt:i4>216</vt:i4>
      </vt:variant>
    </vt:vector>
  </HeadingPairs>
  <TitlesOfParts>
    <vt:vector size="244" baseType="lpstr">
      <vt:lpstr>基本信息</vt:lpstr>
      <vt:lpstr>软性指标-行业环境（必填）</vt:lpstr>
      <vt:lpstr>软性指标-产品竞争力（必填）</vt:lpstr>
      <vt:lpstr>软性指标-团队管理情况（必填）</vt:lpstr>
      <vt:lpstr>软性指标-技术竞争力 (选填)</vt:lpstr>
      <vt:lpstr>软性指标对比表</vt:lpstr>
      <vt:lpstr>软性指标-风险管理（必填）</vt:lpstr>
      <vt:lpstr>财务报表-资产负债表</vt:lpstr>
      <vt:lpstr>财务报表-利润表</vt:lpstr>
      <vt:lpstr>财务报表-现金流量表-基金</vt:lpstr>
      <vt:lpstr>财务报表-现金流量表</vt:lpstr>
      <vt:lpstr>财务清单-主营业务构成</vt:lpstr>
      <vt:lpstr>财务清单-主要供应商明细</vt:lpstr>
      <vt:lpstr>财务清单-主要客户</vt:lpstr>
      <vt:lpstr>财务清单-产品毛利率分析表</vt:lpstr>
      <vt:lpstr>财务清单-应收账款明细</vt:lpstr>
      <vt:lpstr>法务清单-股权变动情况</vt:lpstr>
      <vt:lpstr>法务清单-组织架构图</vt:lpstr>
      <vt:lpstr>法务清单-长期股权投资</vt:lpstr>
      <vt:lpstr>法务清单-房屋建筑物</vt:lpstr>
      <vt:lpstr>法务清单-设备</vt:lpstr>
      <vt:lpstr>法务清单-土地</vt:lpstr>
      <vt:lpstr>法务清单-专利</vt:lpstr>
      <vt:lpstr>法务清单-商标</vt:lpstr>
      <vt:lpstr>法务清单-资质明细</vt:lpstr>
      <vt:lpstr>法务清单-担保明细</vt:lpstr>
      <vt:lpstr>法务清单-诉讼明细</vt:lpstr>
      <vt:lpstr>法务清单-关联方尽职调查</vt:lpstr>
      <vt:lpstr>A、增长</vt:lpstr>
      <vt:lpstr>B、基本保持不变</vt:lpstr>
      <vt:lpstr>C、下滑</vt:lpstr>
      <vt:lpstr>北交所</vt:lpstr>
      <vt:lpstr>北交所采矿业</vt:lpstr>
      <vt:lpstr>北交所电力、热力、燃气及水生产和供应业</vt:lpstr>
      <vt:lpstr>北交所房地产业</vt:lpstr>
      <vt:lpstr>北交所建筑业</vt:lpstr>
      <vt:lpstr>北交所交通运输、仓储和邮政业</vt:lpstr>
      <vt:lpstr>北交所教育</vt:lpstr>
      <vt:lpstr>北交所金融业</vt:lpstr>
      <vt:lpstr>北交所居民服务、修理和其他服务业</vt:lpstr>
      <vt:lpstr>北交所科学研究和技术服务业</vt:lpstr>
      <vt:lpstr>北交所农、林、牧、渔业</vt:lpstr>
      <vt:lpstr>北交所批发和零售业</vt:lpstr>
      <vt:lpstr>北交所水利、环境和公共设施管理业</vt:lpstr>
      <vt:lpstr>北交所卫生和社会工作</vt:lpstr>
      <vt:lpstr>北交所文化、体育和娱乐业</vt:lpstr>
      <vt:lpstr>北交所信息传输、软件和信息技术服务业</vt:lpstr>
      <vt:lpstr>北交所制造业</vt:lpstr>
      <vt:lpstr>北交所住宿和餐饮业</vt:lpstr>
      <vt:lpstr>北交所综合</vt:lpstr>
      <vt:lpstr>北交所租赁和商务服务业</vt:lpstr>
      <vt:lpstr>采矿业</vt:lpstr>
      <vt:lpstr>创业板</vt:lpstr>
      <vt:lpstr>创业板采矿业</vt:lpstr>
      <vt:lpstr>创业板电力、热力、燃气及水生产和供应业</vt:lpstr>
      <vt:lpstr>创业板房地产业</vt:lpstr>
      <vt:lpstr>创业板建筑业</vt:lpstr>
      <vt:lpstr>创业板交通运输、仓储和邮政业</vt:lpstr>
      <vt:lpstr>创业板教育</vt:lpstr>
      <vt:lpstr>创业板金融业</vt:lpstr>
      <vt:lpstr>创业板居民服务、修理和其他服务业</vt:lpstr>
      <vt:lpstr>创业板科学研究和技术服务业</vt:lpstr>
      <vt:lpstr>创业板农、林、牧、渔业</vt:lpstr>
      <vt:lpstr>创业板批发和零售业</vt:lpstr>
      <vt:lpstr>创业板水利、环境和公共设施管理业</vt:lpstr>
      <vt:lpstr>创业板卫生和社会工作</vt:lpstr>
      <vt:lpstr>创业板文化、体育和娱乐业</vt:lpstr>
      <vt:lpstr>创业板信息传输、软件和信息技术服务业</vt:lpstr>
      <vt:lpstr>创业板制造业</vt:lpstr>
      <vt:lpstr>创业板住宿和餐饮业</vt:lpstr>
      <vt:lpstr>创业板综合</vt:lpstr>
      <vt:lpstr>创业板租赁和商务服务业</vt:lpstr>
      <vt:lpstr>电力、热力、燃气及水生产和供应业</vt:lpstr>
      <vt:lpstr>房地产业</vt:lpstr>
      <vt:lpstr>港股</vt:lpstr>
      <vt:lpstr>港股必需性消费</vt:lpstr>
      <vt:lpstr>港股地产建筑业</vt:lpstr>
      <vt:lpstr>港股电讯业</vt:lpstr>
      <vt:lpstr>港股非必需性消费</vt:lpstr>
      <vt:lpstr>港股工业</vt:lpstr>
      <vt:lpstr>港股公用事业</vt:lpstr>
      <vt:lpstr>港股金融业</vt:lpstr>
      <vt:lpstr>港股能源业</vt:lpstr>
      <vt:lpstr>港股其他</vt:lpstr>
      <vt:lpstr>港股消费品制造业</vt:lpstr>
      <vt:lpstr>港股消费者服务业</vt:lpstr>
      <vt:lpstr>港股医疗保健业</vt:lpstr>
      <vt:lpstr>港股原材料业</vt:lpstr>
      <vt:lpstr>港股资讯科技业</vt:lpstr>
      <vt:lpstr>港股综合企业</vt:lpstr>
      <vt:lpstr>建筑业</vt:lpstr>
      <vt:lpstr>交通运输、仓储和邮政业</vt:lpstr>
      <vt:lpstr>教育</vt:lpstr>
      <vt:lpstr>金融业</vt:lpstr>
      <vt:lpstr>居民服务、修理和其他服务业</vt:lpstr>
      <vt:lpstr>科创板</vt:lpstr>
      <vt:lpstr>科创板采矿业</vt:lpstr>
      <vt:lpstr>科创板电力、热力、燃气及水生产和供应业</vt:lpstr>
      <vt:lpstr>科创板房地产业</vt:lpstr>
      <vt:lpstr>科创板建筑业</vt:lpstr>
      <vt:lpstr>科创板交通运输、仓储和邮政业</vt:lpstr>
      <vt:lpstr>科创板教育</vt:lpstr>
      <vt:lpstr>科创板金融业</vt:lpstr>
      <vt:lpstr>科创板居民服务、修理和其他服务业</vt:lpstr>
      <vt:lpstr>科创板科学研究和技术服务业</vt:lpstr>
      <vt:lpstr>科创板农、林、牧、渔业</vt:lpstr>
      <vt:lpstr>科创板批发和零售业</vt:lpstr>
      <vt:lpstr>科创板水利、环境和公共设施管理业</vt:lpstr>
      <vt:lpstr>科创板卫生和社会工作</vt:lpstr>
      <vt:lpstr>科创板文化、体育和娱乐业</vt:lpstr>
      <vt:lpstr>科创板信息传输、软件和信息技术服务业</vt:lpstr>
      <vt:lpstr>科创板制造业</vt:lpstr>
      <vt:lpstr>科创板住宿和餐饮业</vt:lpstr>
      <vt:lpstr>科创板综合</vt:lpstr>
      <vt:lpstr>科创板租赁和商务服务业</vt:lpstr>
      <vt:lpstr>科学研究和技术服务业</vt:lpstr>
      <vt:lpstr>纳斯达克</vt:lpstr>
      <vt:lpstr>纳斯达克电信业务</vt:lpstr>
      <vt:lpstr>纳斯达克房地产</vt:lpstr>
      <vt:lpstr>纳斯达克非日常生活消费品</vt:lpstr>
      <vt:lpstr>纳斯达克工业</vt:lpstr>
      <vt:lpstr>纳斯达克公用事业</vt:lpstr>
      <vt:lpstr>纳斯达克金融</vt:lpstr>
      <vt:lpstr>纳斯达克能源</vt:lpstr>
      <vt:lpstr>纳斯达克日常消费品</vt:lpstr>
      <vt:lpstr>纳斯达克信息技术</vt:lpstr>
      <vt:lpstr>纳斯达克医疗保健</vt:lpstr>
      <vt:lpstr>纳斯达克原材料</vt:lpstr>
      <vt:lpstr>拟上市地点</vt:lpstr>
      <vt:lpstr>农、林、牧、渔业</vt:lpstr>
      <vt:lpstr>批发和零售业</vt:lpstr>
      <vt:lpstr>其他</vt:lpstr>
      <vt:lpstr>区域股权市场</vt:lpstr>
      <vt:lpstr>区域股权市场采矿业</vt:lpstr>
      <vt:lpstr>区域股权市场电力、热力、燃气及水生产和供应业</vt:lpstr>
      <vt:lpstr>区域股权市场房地产业</vt:lpstr>
      <vt:lpstr>区域股权市场建筑业</vt:lpstr>
      <vt:lpstr>区域股权市场交通运输、仓储和邮政业</vt:lpstr>
      <vt:lpstr>区域股权市场教育</vt:lpstr>
      <vt:lpstr>区域股权市场金融业</vt:lpstr>
      <vt:lpstr>区域股权市场居民服务、修理和其他服务业</vt:lpstr>
      <vt:lpstr>区域股权市场科学研究和技术服务业</vt:lpstr>
      <vt:lpstr>区域股权市场农、林、牧、渔业</vt:lpstr>
      <vt:lpstr>区域股权市场批发和零售业</vt:lpstr>
      <vt:lpstr>区域股权市场水利、环境和公共设施管理业</vt:lpstr>
      <vt:lpstr>区域股权市场卫生和社会工作</vt:lpstr>
      <vt:lpstr>区域股权市场文化、体育和娱乐业</vt:lpstr>
      <vt:lpstr>区域股权市场信息传输、软件和信息技术服务业</vt:lpstr>
      <vt:lpstr>区域股权市场制造业</vt:lpstr>
      <vt:lpstr>区域股权市场住宿和餐饮业</vt:lpstr>
      <vt:lpstr>区域股权市场综合</vt:lpstr>
      <vt:lpstr>区域股权市场租赁和商务服务业</vt:lpstr>
      <vt:lpstr>上海A股</vt:lpstr>
      <vt:lpstr>上海A股采矿业</vt:lpstr>
      <vt:lpstr>上海A股电力、热力、燃气及水生产和供应业</vt:lpstr>
      <vt:lpstr>上海A股房地产业</vt:lpstr>
      <vt:lpstr>上海A股建筑业</vt:lpstr>
      <vt:lpstr>上海A股交通运输、仓储和邮政业</vt:lpstr>
      <vt:lpstr>上海A股教育</vt:lpstr>
      <vt:lpstr>上海A股金融业</vt:lpstr>
      <vt:lpstr>上海A股居民服务、修理和其他服务业</vt:lpstr>
      <vt:lpstr>上海A股科学研究和技术服务业</vt:lpstr>
      <vt:lpstr>上海A股农、林、牧、渔业</vt:lpstr>
      <vt:lpstr>上海A股批发和零售业</vt:lpstr>
      <vt:lpstr>上海A股水利、环境和公共设施管理业</vt:lpstr>
      <vt:lpstr>上海A股卫生和社会工作</vt:lpstr>
      <vt:lpstr>上海A股卫生和社会工作业</vt:lpstr>
      <vt:lpstr>上海A股文化、体育和娱乐业</vt:lpstr>
      <vt:lpstr>上海A股信息传输、软件和信息技术服务业</vt:lpstr>
      <vt:lpstr>上海A股制造业</vt:lpstr>
      <vt:lpstr>上海A股住宿和餐饮业</vt:lpstr>
      <vt:lpstr>上海A股综合</vt:lpstr>
      <vt:lpstr>上海A股租赁和商务服务业</vt:lpstr>
      <vt:lpstr>深圳A股</vt:lpstr>
      <vt:lpstr>深圳A股采矿业</vt:lpstr>
      <vt:lpstr>深圳A股电力、热力、燃气及水生产和供应业</vt:lpstr>
      <vt:lpstr>深圳A股房地产业</vt:lpstr>
      <vt:lpstr>深圳A股建筑业</vt:lpstr>
      <vt:lpstr>深圳A股交通运输、仓储和邮政业</vt:lpstr>
      <vt:lpstr>深圳A股教育</vt:lpstr>
      <vt:lpstr>深圳A股金融业</vt:lpstr>
      <vt:lpstr>深圳A股居民服务、修理和其他服务业</vt:lpstr>
      <vt:lpstr>深圳A股科学研究和技术服务业</vt:lpstr>
      <vt:lpstr>深圳A股农、林、牧、渔业</vt:lpstr>
      <vt:lpstr>深圳A股批发和零售业</vt:lpstr>
      <vt:lpstr>深圳A股水利、环境和公共设施管理业</vt:lpstr>
      <vt:lpstr>深圳A股卫生和社会工作</vt:lpstr>
      <vt:lpstr>深圳A股卫生和社会工作业</vt:lpstr>
      <vt:lpstr>深圳A股文化、体育和娱乐业</vt:lpstr>
      <vt:lpstr>深圳A股信息传输、软件和信息技术服务业</vt:lpstr>
      <vt:lpstr>深圳A股制造业</vt:lpstr>
      <vt:lpstr>深圳A股住宿和餐饮业</vt:lpstr>
      <vt:lpstr>深圳A股综合</vt:lpstr>
      <vt:lpstr>深圳A股租赁和商务服务业</vt:lpstr>
      <vt:lpstr>水利、环境和公共设施管理业</vt:lpstr>
      <vt:lpstr>卫生和社会工作</vt:lpstr>
      <vt:lpstr>文化、体育和娱乐业</vt:lpstr>
      <vt:lpstr>新三板</vt:lpstr>
      <vt:lpstr>新三板采矿业</vt:lpstr>
      <vt:lpstr>新三板电力、热力、燃气及水生产和供应业</vt:lpstr>
      <vt:lpstr>新三板房地产业</vt:lpstr>
      <vt:lpstr>新三板或区域股权市场</vt:lpstr>
      <vt:lpstr>新三板或区域股权市场采矿业</vt:lpstr>
      <vt:lpstr>新三板或区域股权市场电力、热力、燃气及水生产和供应业</vt:lpstr>
      <vt:lpstr>新三板或区域股权市场房地产业</vt:lpstr>
      <vt:lpstr>新三板或区域股权市场建筑业</vt:lpstr>
      <vt:lpstr>新三板或区域股权市场交通运输、仓储和邮政业</vt:lpstr>
      <vt:lpstr>新三板或区域股权市场教育</vt:lpstr>
      <vt:lpstr>新三板或区域股权市场金融业</vt:lpstr>
      <vt:lpstr>新三板或区域股权市场居民服务、修理和其他服务业</vt:lpstr>
      <vt:lpstr>新三板或区域股权市场科学研究和技术服务业</vt:lpstr>
      <vt:lpstr>新三板或区域股权市场农、林、牧、渔业</vt:lpstr>
      <vt:lpstr>新三板或区域股权市场批发和零售业</vt:lpstr>
      <vt:lpstr>新三板或区域股权市场水利、环境和公共设施管理业</vt:lpstr>
      <vt:lpstr>新三板或区域股权市场卫生和社会工作</vt:lpstr>
      <vt:lpstr>新三板或区域股权市场文化、体育和娱乐业</vt:lpstr>
      <vt:lpstr>新三板或区域股权市场信息传输、软件和信息技术服务业</vt:lpstr>
      <vt:lpstr>新三板或区域股权市场制造业</vt:lpstr>
      <vt:lpstr>新三板或区域股权市场住宿和餐饮业</vt:lpstr>
      <vt:lpstr>新三板或区域股权市场综合</vt:lpstr>
      <vt:lpstr>新三板或区域股权市场租赁和商务服务业</vt:lpstr>
      <vt:lpstr>新三板建筑业</vt:lpstr>
      <vt:lpstr>新三板交通运输、仓储和邮政业</vt:lpstr>
      <vt:lpstr>新三板教育</vt:lpstr>
      <vt:lpstr>新三板金融业</vt:lpstr>
      <vt:lpstr>新三板居民服务、修理和其他服务业</vt:lpstr>
      <vt:lpstr>新三板科学研究和技术服务业</vt:lpstr>
      <vt:lpstr>新三板农、林、牧、渔业</vt:lpstr>
      <vt:lpstr>新三板批发和零售业</vt:lpstr>
      <vt:lpstr>新三板水利、环境和公共设施管理业</vt:lpstr>
      <vt:lpstr>新三板卫生和社会工作</vt:lpstr>
      <vt:lpstr>新三板文化、体育和娱乐业</vt:lpstr>
      <vt:lpstr>新三板信息传输、软件和信息技术服务业</vt:lpstr>
      <vt:lpstr>新三板制造业</vt:lpstr>
      <vt:lpstr>新三板住宿和餐饮业</vt:lpstr>
      <vt:lpstr>新三板综合</vt:lpstr>
      <vt:lpstr>新三板租赁和商务服务业</vt:lpstr>
      <vt:lpstr>信息传输、软件和信息技术服务业</vt:lpstr>
      <vt:lpstr>医疗保健业</vt:lpstr>
      <vt:lpstr>制造业</vt:lpstr>
      <vt:lpstr>住宿和餐饮业</vt:lpstr>
      <vt:lpstr>综合</vt:lpstr>
      <vt:lpstr>综合企业</vt:lpstr>
      <vt:lpstr>租赁和商务服务业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海玲</dc:creator>
  <cp:lastModifiedBy>海玲</cp:lastModifiedBy>
  <dcterms:created xsi:type="dcterms:W3CDTF">2019-08-06T09:19:00Z</dcterms:created>
  <dcterms:modified xsi:type="dcterms:W3CDTF">2022-10-28T08:34:06Z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